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568 Reko objektu PdF MU Brno\4 - PD\7a - DPS archiv\ROZPOCET\2021-01-25 Uprava dle pripominek investora\VYKAZ VYMER\XLS\"/>
    </mc:Choice>
  </mc:AlternateContent>
  <bookViews>
    <workbookView xWindow="0" yWindow="0" windowWidth="23745" windowHeight="13725"/>
  </bookViews>
  <sheets>
    <sheet name="VENKOVNÍ SPORTOVIŠTĚ" sheetId="9" r:id="rId1"/>
  </sheets>
  <externalReferences>
    <externalReference r:id="rId2"/>
    <externalReference r:id="rId3"/>
    <externalReference r:id="rId4"/>
    <externalReference r:id="rId5"/>
  </externalReferences>
  <definedNames>
    <definedName name="_____obl11">#REF!</definedName>
    <definedName name="_____obl12">#REF!</definedName>
    <definedName name="_____obl13">#REF!</definedName>
    <definedName name="_____obl14">#REF!</definedName>
    <definedName name="_____obl15">#REF!</definedName>
    <definedName name="_____obl16">#REF!</definedName>
    <definedName name="_____obl17">#REF!</definedName>
    <definedName name="_____obl1710">#REF!</definedName>
    <definedName name="_____obl1711">#REF!</definedName>
    <definedName name="_____obl1712">#REF!</definedName>
    <definedName name="_____obl1713">#REF!</definedName>
    <definedName name="_____obl1714">#REF!</definedName>
    <definedName name="_____obl1715">#REF!</definedName>
    <definedName name="_____obl1716">#REF!</definedName>
    <definedName name="_____obl1717">#REF!</definedName>
    <definedName name="_____obl1718">#REF!</definedName>
    <definedName name="_____obl1719">#REF!</definedName>
    <definedName name="_____obl173">#REF!</definedName>
    <definedName name="_____obl174">#REF!</definedName>
    <definedName name="_____obl175">#REF!</definedName>
    <definedName name="_____obl176">#REF!</definedName>
    <definedName name="_____obl177">#REF!</definedName>
    <definedName name="_____obl178">#REF!</definedName>
    <definedName name="_____obl179">#REF!</definedName>
    <definedName name="_____obl18">#REF!</definedName>
    <definedName name="_____obl181">#REF!</definedName>
    <definedName name="_____obl1816">#REF!</definedName>
    <definedName name="_____obl1820">#REF!</definedName>
    <definedName name="_____obl1821">#REF!</definedName>
    <definedName name="_____obl1822">#REF!</definedName>
    <definedName name="_____obl1823">#REF!</definedName>
    <definedName name="_____obl1824">#REF!</definedName>
    <definedName name="_____obl1825">#REF!</definedName>
    <definedName name="_____obl1826">#REF!</definedName>
    <definedName name="_____obl1827">#REF!</definedName>
    <definedName name="_____obl1828">#REF!</definedName>
    <definedName name="_____obl1829">#REF!</definedName>
    <definedName name="_____obl183">#REF!</definedName>
    <definedName name="_____obl1831">#REF!</definedName>
    <definedName name="_____obl1832">#REF!</definedName>
    <definedName name="_____obl184">#REF!</definedName>
    <definedName name="_____obl185">#REF!</definedName>
    <definedName name="_____obl186">#REF!</definedName>
    <definedName name="_____obl187">#REF!</definedName>
    <definedName name="____obl11">#REF!</definedName>
    <definedName name="____obl12">#REF!</definedName>
    <definedName name="____obl13">#REF!</definedName>
    <definedName name="____obl14">#REF!</definedName>
    <definedName name="____obl15">#REF!</definedName>
    <definedName name="____obl16">#REF!</definedName>
    <definedName name="____obl17">#REF!</definedName>
    <definedName name="____obl1710">#REF!</definedName>
    <definedName name="____obl1711">#REF!</definedName>
    <definedName name="____obl1712">#REF!</definedName>
    <definedName name="____obl1713">#REF!</definedName>
    <definedName name="____obl1714">#REF!</definedName>
    <definedName name="____obl1715">#REF!</definedName>
    <definedName name="____obl1716">#REF!</definedName>
    <definedName name="____obl1717">#REF!</definedName>
    <definedName name="____obl1718">#REF!</definedName>
    <definedName name="____obl1719">#REF!</definedName>
    <definedName name="____obl173">#REF!</definedName>
    <definedName name="____obl174">#REF!</definedName>
    <definedName name="____obl175">#REF!</definedName>
    <definedName name="____obl176">#REF!</definedName>
    <definedName name="____obl177">#REF!</definedName>
    <definedName name="____obl178">#REF!</definedName>
    <definedName name="____obl179">#REF!</definedName>
    <definedName name="____obl18">#REF!</definedName>
    <definedName name="____obl181">#REF!</definedName>
    <definedName name="____obl1816">#REF!</definedName>
    <definedName name="____obl1820">#REF!</definedName>
    <definedName name="____obl1821">#REF!</definedName>
    <definedName name="____obl1822">#REF!</definedName>
    <definedName name="____obl1823">#REF!</definedName>
    <definedName name="____obl1824">#REF!</definedName>
    <definedName name="____obl1825">#REF!</definedName>
    <definedName name="____obl1826">#REF!</definedName>
    <definedName name="____obl1827">#REF!</definedName>
    <definedName name="____obl1828">#REF!</definedName>
    <definedName name="____obl1829">#REF!</definedName>
    <definedName name="____obl183">#REF!</definedName>
    <definedName name="____obl1831">#REF!</definedName>
    <definedName name="____obl1832">#REF!</definedName>
    <definedName name="____obl184">#REF!</definedName>
    <definedName name="____obl185">#REF!</definedName>
    <definedName name="____obl186">#REF!</definedName>
    <definedName name="____obl187">#REF!</definedName>
    <definedName name="___obl11">#REF!</definedName>
    <definedName name="___obl12">#REF!</definedName>
    <definedName name="___obl13">#REF!</definedName>
    <definedName name="___obl14">#REF!</definedName>
    <definedName name="___obl15">#REF!</definedName>
    <definedName name="___obl16">#REF!</definedName>
    <definedName name="___obl17">#REF!</definedName>
    <definedName name="___obl1710">#REF!</definedName>
    <definedName name="___obl1711">#REF!</definedName>
    <definedName name="___obl1712">#REF!</definedName>
    <definedName name="___obl1713">#REF!</definedName>
    <definedName name="___obl1714">#REF!</definedName>
    <definedName name="___obl1715">#REF!</definedName>
    <definedName name="___obl1716">#REF!</definedName>
    <definedName name="___obl1717">#REF!</definedName>
    <definedName name="___obl1718">#REF!</definedName>
    <definedName name="___obl1719">#REF!</definedName>
    <definedName name="___obl173">#REF!</definedName>
    <definedName name="___obl174">#REF!</definedName>
    <definedName name="___obl175">#REF!</definedName>
    <definedName name="___obl176">#REF!</definedName>
    <definedName name="___obl177">#REF!</definedName>
    <definedName name="___obl178">#REF!</definedName>
    <definedName name="___obl179">#REF!</definedName>
    <definedName name="___obl18">#REF!</definedName>
    <definedName name="___obl181">#REF!</definedName>
    <definedName name="___obl1816">#REF!</definedName>
    <definedName name="___obl1820">#REF!</definedName>
    <definedName name="___obl1821">#REF!</definedName>
    <definedName name="___obl1822">#REF!</definedName>
    <definedName name="___obl1823">#REF!</definedName>
    <definedName name="___obl1824">#REF!</definedName>
    <definedName name="___obl1825">#REF!</definedName>
    <definedName name="___obl1826">#REF!</definedName>
    <definedName name="___obl1827">#REF!</definedName>
    <definedName name="___obl1828">#REF!</definedName>
    <definedName name="___obl1829">#REF!</definedName>
    <definedName name="___obl183">#REF!</definedName>
    <definedName name="___obl1831">#REF!</definedName>
    <definedName name="___obl1832">#REF!</definedName>
    <definedName name="___obl184">#REF!</definedName>
    <definedName name="___obl185">#REF!</definedName>
    <definedName name="___obl186">#REF!</definedName>
    <definedName name="___obl187">#REF!</definedName>
    <definedName name="__obl11" localSheetId="0">#REF!</definedName>
    <definedName name="__obl12" localSheetId="0">#REF!</definedName>
    <definedName name="__obl13" localSheetId="0">#REF!</definedName>
    <definedName name="__obl14" localSheetId="0">#REF!</definedName>
    <definedName name="__obl15" localSheetId="0">#REF!</definedName>
    <definedName name="__obl16" localSheetId="0">#REF!</definedName>
    <definedName name="__obl17" localSheetId="0">#REF!</definedName>
    <definedName name="__obl1710" localSheetId="0">#REF!</definedName>
    <definedName name="__obl1711" localSheetId="0">#REF!</definedName>
    <definedName name="__obl1712" localSheetId="0">#REF!</definedName>
    <definedName name="__obl1713" localSheetId="0">#REF!</definedName>
    <definedName name="__obl1714" localSheetId="0">#REF!</definedName>
    <definedName name="__obl1715" localSheetId="0">#REF!</definedName>
    <definedName name="__obl1716" localSheetId="0">#REF!</definedName>
    <definedName name="__obl1717" localSheetId="0">#REF!</definedName>
    <definedName name="__obl1718" localSheetId="0">#REF!</definedName>
    <definedName name="__obl1719" localSheetId="0">#REF!</definedName>
    <definedName name="__obl173" localSheetId="0">#REF!</definedName>
    <definedName name="__obl174" localSheetId="0">#REF!</definedName>
    <definedName name="__obl175" localSheetId="0">#REF!</definedName>
    <definedName name="__obl176" localSheetId="0">#REF!</definedName>
    <definedName name="__obl177" localSheetId="0">#REF!</definedName>
    <definedName name="__obl178" localSheetId="0">#REF!</definedName>
    <definedName name="__obl179" localSheetId="0">#REF!</definedName>
    <definedName name="__obl18" localSheetId="0">#REF!</definedName>
    <definedName name="__obl181" localSheetId="0">#REF!</definedName>
    <definedName name="__obl1816" localSheetId="0">#REF!</definedName>
    <definedName name="__obl1820" localSheetId="0">#REF!</definedName>
    <definedName name="__obl1821" localSheetId="0">#REF!</definedName>
    <definedName name="__obl1822" localSheetId="0">#REF!</definedName>
    <definedName name="__obl1823" localSheetId="0">#REF!</definedName>
    <definedName name="__obl1824" localSheetId="0">#REF!</definedName>
    <definedName name="__obl1825" localSheetId="0">#REF!</definedName>
    <definedName name="__obl1826" localSheetId="0">#REF!</definedName>
    <definedName name="__obl1827" localSheetId="0">#REF!</definedName>
    <definedName name="__obl1828" localSheetId="0">#REF!</definedName>
    <definedName name="__obl1829" localSheetId="0">#REF!</definedName>
    <definedName name="__obl183" localSheetId="0">#REF!</definedName>
    <definedName name="__obl1831" localSheetId="0">#REF!</definedName>
    <definedName name="__obl1832" localSheetId="0">#REF!</definedName>
    <definedName name="__obl184" localSheetId="0">#REF!</definedName>
    <definedName name="__obl185" localSheetId="0">#REF!</definedName>
    <definedName name="__obl186" localSheetId="0">#REF!</definedName>
    <definedName name="__obl187" localSheetId="0">#REF!</definedName>
    <definedName name="_obl11" localSheetId="0">#REF!</definedName>
    <definedName name="_obl11">#REF!</definedName>
    <definedName name="_obl12" localSheetId="0">#REF!</definedName>
    <definedName name="_obl12">#REF!</definedName>
    <definedName name="_obl13" localSheetId="0">#REF!</definedName>
    <definedName name="_obl13">#REF!</definedName>
    <definedName name="_obl14" localSheetId="0">#REF!</definedName>
    <definedName name="_obl14">#REF!</definedName>
    <definedName name="_obl15" localSheetId="0">#REF!</definedName>
    <definedName name="_obl15">#REF!</definedName>
    <definedName name="_obl16" localSheetId="0">#REF!</definedName>
    <definedName name="_obl16">#REF!</definedName>
    <definedName name="_obl17" localSheetId="0">#REF!</definedName>
    <definedName name="_obl17">#REF!</definedName>
    <definedName name="_obl1710" localSheetId="0">#REF!</definedName>
    <definedName name="_obl1710">#REF!</definedName>
    <definedName name="_obl1711" localSheetId="0">#REF!</definedName>
    <definedName name="_obl1711">#REF!</definedName>
    <definedName name="_obl1712" localSheetId="0">#REF!</definedName>
    <definedName name="_obl1712">#REF!</definedName>
    <definedName name="_obl1713" localSheetId="0">#REF!</definedName>
    <definedName name="_obl1713">#REF!</definedName>
    <definedName name="_obl1714" localSheetId="0">#REF!</definedName>
    <definedName name="_obl1714">#REF!</definedName>
    <definedName name="_obl1715" localSheetId="0">#REF!</definedName>
    <definedName name="_obl1715">#REF!</definedName>
    <definedName name="_obl1716" localSheetId="0">#REF!</definedName>
    <definedName name="_obl1716">#REF!</definedName>
    <definedName name="_obl1717" localSheetId="0">#REF!</definedName>
    <definedName name="_obl1717">#REF!</definedName>
    <definedName name="_obl1718" localSheetId="0">#REF!</definedName>
    <definedName name="_obl1718">#REF!</definedName>
    <definedName name="_obl1719" localSheetId="0">#REF!</definedName>
    <definedName name="_obl1719">#REF!</definedName>
    <definedName name="_obl173" localSheetId="0">#REF!</definedName>
    <definedName name="_obl173">#REF!</definedName>
    <definedName name="_obl174" localSheetId="0">#REF!</definedName>
    <definedName name="_obl174">#REF!</definedName>
    <definedName name="_obl175" localSheetId="0">#REF!</definedName>
    <definedName name="_obl175">#REF!</definedName>
    <definedName name="_obl176" localSheetId="0">#REF!</definedName>
    <definedName name="_obl176">#REF!</definedName>
    <definedName name="_obl177" localSheetId="0">#REF!</definedName>
    <definedName name="_obl177">#REF!</definedName>
    <definedName name="_obl178" localSheetId="0">#REF!</definedName>
    <definedName name="_obl178">#REF!</definedName>
    <definedName name="_obl179" localSheetId="0">#REF!</definedName>
    <definedName name="_obl179">#REF!</definedName>
    <definedName name="_obl18" localSheetId="0">#REF!</definedName>
    <definedName name="_obl18">#REF!</definedName>
    <definedName name="_obl181" localSheetId="0">#REF!</definedName>
    <definedName name="_obl181">#REF!</definedName>
    <definedName name="_obl1816" localSheetId="0">#REF!</definedName>
    <definedName name="_obl1816">#REF!</definedName>
    <definedName name="_obl1820" localSheetId="0">#REF!</definedName>
    <definedName name="_obl1820">#REF!</definedName>
    <definedName name="_obl1821" localSheetId="0">#REF!</definedName>
    <definedName name="_obl1821">#REF!</definedName>
    <definedName name="_obl1822" localSheetId="0">#REF!</definedName>
    <definedName name="_obl1822">#REF!</definedName>
    <definedName name="_obl1823" localSheetId="0">#REF!</definedName>
    <definedName name="_obl1823">#REF!</definedName>
    <definedName name="_obl1824" localSheetId="0">#REF!</definedName>
    <definedName name="_obl1824">#REF!</definedName>
    <definedName name="_obl1825" localSheetId="0">#REF!</definedName>
    <definedName name="_obl1825">#REF!</definedName>
    <definedName name="_obl1826" localSheetId="0">#REF!</definedName>
    <definedName name="_obl1826">#REF!</definedName>
    <definedName name="_obl1827" localSheetId="0">#REF!</definedName>
    <definedName name="_obl1827">#REF!</definedName>
    <definedName name="_obl1828" localSheetId="0">#REF!</definedName>
    <definedName name="_obl1828">#REF!</definedName>
    <definedName name="_obl1829" localSheetId="0">#REF!</definedName>
    <definedName name="_obl1829">#REF!</definedName>
    <definedName name="_obl183" localSheetId="0">#REF!</definedName>
    <definedName name="_obl183">#REF!</definedName>
    <definedName name="_obl1831" localSheetId="0">#REF!</definedName>
    <definedName name="_obl1831">#REF!</definedName>
    <definedName name="_obl1832" localSheetId="0">#REF!</definedName>
    <definedName name="_obl1832">#REF!</definedName>
    <definedName name="_obl184" localSheetId="0">#REF!</definedName>
    <definedName name="_obl184">#REF!</definedName>
    <definedName name="_obl185" localSheetId="0">#REF!</definedName>
    <definedName name="_obl185">#REF!</definedName>
    <definedName name="_obl186" localSheetId="0">#REF!</definedName>
    <definedName name="_obl186">#REF!</definedName>
    <definedName name="_obl187" localSheetId="0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DATE(YEAR([2]!Loan_Start),MONTH([2]!Loan_Start)+Payment_Number,DAY([2]!Loan_Start))</definedName>
    <definedName name="_vzt3" localSheetId="0">'[3]Rekapitulace roz.  vč. kapitol'!#REF!</definedName>
    <definedName name="_vzt3">'[3]Rekapitulace roz.  vč. kapitol'!#REF!</definedName>
    <definedName name="_VZT5" localSheetId="0">'[3]Rekapitulace roz.  vč. kapitol'!#REF!</definedName>
    <definedName name="_VZT5">'[3]Rekapitulace roz.  vč. kapitol'!#REF!</definedName>
    <definedName name="_VZT6" localSheetId="0">'[3]Rekapitulace roz.  vč. kapitol'!#REF!</definedName>
    <definedName name="_VZT6">'[3]Rekapitulace roz.  vč. kapitol'!#REF!</definedName>
    <definedName name="_VZT8" localSheetId="0">'[3]Rekapitulace roz.  vč. kapitol'!#REF!</definedName>
    <definedName name="_VZT8">'[3]Rekapitulace roz.  vč. kapitol'!#REF!</definedName>
    <definedName name="a" localSheetId="0">'[4]F.1.4.5. ZZTI'!#REF!</definedName>
    <definedName name="a">'[4]F.1.4.5. ZZTI'!#REF!</definedName>
    <definedName name="aaaaaaaa" localSheetId="0" hidden="1">{#N/A,#N/A,TRUE,"Krycí list"}</definedName>
    <definedName name="aaaaaaaa" hidden="1">{#N/A,#N/A,TRUE,"Krycí list"}</definedName>
    <definedName name="Beg_Bal" localSheetId="0">#REF!</definedName>
    <definedName name="Beg_Bal">#REF!</definedName>
    <definedName name="bghrerr" localSheetId="0">#REF!</definedName>
    <definedName name="bghrerr">#REF!</definedName>
    <definedName name="bhvfdgvf" localSheetId="0">#REF!</definedName>
    <definedName name="bhvfdgvf">#REF!</definedName>
    <definedName name="body_celkem" localSheetId="0">'[3]Rekapitulace roz.  vč. kapitol'!#REF!</definedName>
    <definedName name="body_celkem">'[3]Rekapitulace roz.  vč. kapitol'!#REF!</definedName>
    <definedName name="body_kapitoly" localSheetId="0">'[3]Rekapitulace roz.  vč. kapitol'!#REF!</definedName>
    <definedName name="body_kapitoly">'[3]Rekapitulace roz.  vč. kapitol'!#REF!</definedName>
    <definedName name="body_pomocny" localSheetId="0">'[3]Rekapitulace roz.  vč. kapitol'!#REF!</definedName>
    <definedName name="body_pomocny">'[3]Rekapitulace roz.  vč. kapitol'!#REF!</definedName>
    <definedName name="body_rozpocty" localSheetId="0">'[3]Rekapitulace roz.  vč. kapitol'!#REF!</definedName>
    <definedName name="body_rozpocty">'[3]Rekapitulace roz.  vč. kapitol'!#REF!</definedName>
    <definedName name="category1" localSheetId="0">#REF!</definedName>
    <definedName name="category1">#REF!</definedName>
    <definedName name="celkrozp" localSheetId="0">#REF!</definedName>
    <definedName name="celkrozp">#REF!</definedName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 localSheetId="0">#REF!</definedName>
    <definedName name="Data">#REF!</definedName>
    <definedName name="Datum" localSheetId="0">#REF!</definedName>
    <definedName name="Datum">#REF!</definedName>
    <definedName name="dfdaf" localSheetId="0">#REF!</definedName>
    <definedName name="dfdaf">#REF!</definedName>
    <definedName name="Dil" localSheetId="0">#REF!</definedName>
    <definedName name="Dil">#REF!</definedName>
    <definedName name="DKGJSDGS" localSheetId="0">#REF!</definedName>
    <definedName name="DKGJSDGS">#REF!</definedName>
    <definedName name="dod" localSheetId="0">'[4]F.1.4.5. ZZTI'!#REF!</definedName>
    <definedName name="dod">'[4]F.1.4.5. ZZTI'!#REF!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dsfbhbg" localSheetId="0">#REF!</definedName>
    <definedName name="dsfbhbg">#REF!</definedName>
    <definedName name="End_Bal" localSheetId="0">#REF!</definedName>
    <definedName name="End_Bal">#REF!</definedName>
    <definedName name="exter1" localSheetId="0">#REF!</definedName>
    <definedName name="exter1">#REF!</definedName>
    <definedName name="Extra_Pay" localSheetId="0">#REF!</definedName>
    <definedName name="Extra_Pay">#REF!</definedName>
    <definedName name="f" localSheetId="0">#REF!</definedName>
    <definedName name="f">#REF!</definedName>
    <definedName name="Full_Print" localSheetId="0">#REF!</definedName>
    <definedName name="Full_Print">#REF!</definedName>
    <definedName name="H" localSheetId="0">'[3]Rekapitulace roz.  vč. kapitol'!#REF!</definedName>
    <definedName name="H">'[3]Rekapitulace roz.  vč. kapitol'!#REF!</definedName>
    <definedName name="ha" localSheetId="0">'[4]F.1.4.5. ZZTI'!#REF!</definedName>
    <definedName name="ha">'[4]F.1.4.5. ZZTI'!#REF!</definedName>
    <definedName name="Header_Row" localSheetId="0">ROW(#REF!)</definedName>
    <definedName name="Header_Row">ROW(#REF!)</definedName>
    <definedName name="hovno" localSheetId="0">#REF!</definedName>
    <definedName name="hovno">#REF!</definedName>
    <definedName name="hs" localSheetId="0">#REF!</definedName>
    <definedName name="hs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Int" localSheetId="0">#REF!</definedName>
    <definedName name="Int">#REF!</definedName>
    <definedName name="inter1" localSheetId="0">#REF!</definedName>
    <definedName name="inter1">#REF!</definedName>
    <definedName name="Interest_Rate" localSheetId="0">#REF!</definedName>
    <definedName name="Interest_Rate">#REF!</definedName>
    <definedName name="JKSO" localSheetId="0">#REF!</definedName>
    <definedName name="JKSO">#REF!</definedName>
    <definedName name="jzzuggt" localSheetId="0">#REF!</definedName>
    <definedName name="jzzuggt">#REF!</definedName>
    <definedName name="Last_Row" localSheetId="0">IF('VENKOVNÍ SPORTOVIŠTĚ'!Values_Entered,'VENKOVNÍ SPORTOVIŠTĚ'!Header_Row+'VENKOVNÍ SPORTOVIŠTĚ'!Number_of_Payments,'VENKOVNÍ SPORTOVIŠTĚ'!Header_Row)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mts" localSheetId="0">#REF!</definedName>
    <definedName name="mts">#REF!</definedName>
    <definedName name="n" localSheetId="0">Scheduled_Payment+Extra_Payment</definedName>
    <definedName name="n">Scheduled_Payment+Extra_Payment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Num_Pmt_Per_Year" localSheetId="0">#REF!</definedName>
    <definedName name="Num_Pmt_Per_Year">#REF!</definedName>
    <definedName name="Number_of_Payments" localSheetId="0">MATCH(0.01,'VENKOVNÍ SPORTOVIŠTĚ'!End_Bal,-1)+1</definedName>
    <definedName name="Number_of_Payments">MATCH(0.01,End_Bal,-1)+1</definedName>
    <definedName name="obch_sleva" localSheetId="0">#REF!</definedName>
    <definedName name="obch_sleva">#REF!</definedName>
    <definedName name="Objednatel" localSheetId="0">#REF!</definedName>
    <definedName name="Objednatel">#REF!</definedName>
    <definedName name="_xlnm.Print_Area" localSheetId="0">'VENKOVNÍ SPORTOVIŠTĚ'!$A$1:$I$95</definedName>
    <definedName name="op" localSheetId="0">#REF!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DATE(YEAR('VENKOVNÍ SPORTOVIŠTĚ'!Loan_Start),MONTH('VENKOVNÍ SPORTOVIŠTĚ'!Loan_Start)+Payment_Number,DAY('VENKOVNÍ SPORTOVIŠTĚ'!Loan_Start))</definedName>
    <definedName name="Payment_Date">DATE(YEAR(Loan_Start),MONTH(Loan_Start)+Payment_Number,DAY(Loan_Start))</definedName>
    <definedName name="PocetMJ" localSheetId="0">#REF!</definedName>
    <definedName name="PocetMJ">#REF!</definedName>
    <definedName name="pokusAAAA" localSheetId="0">#REF!</definedName>
    <definedName name="pokusAAAA">#REF!</definedName>
    <definedName name="pokusadres" localSheetId="0">#REF!</definedName>
    <definedName name="pokusadres">#REF!</definedName>
    <definedName name="položka_A1" localSheetId="0">#REF!</definedName>
    <definedName name="položka_A1">#REF!</definedName>
    <definedName name="položky" localSheetId="0">#REF!</definedName>
    <definedName name="položky">#REF!</definedName>
    <definedName name="pom_výp_zač" localSheetId="0">#REF!</definedName>
    <definedName name="pom_výp_zač">#REF!</definedName>
    <definedName name="pom_výpočty" localSheetId="0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 localSheetId="0">#REF!</definedName>
    <definedName name="Poznamka">#REF!</definedName>
    <definedName name="poznámka" localSheetId="0">#REF!</definedName>
    <definedName name="poznámka">#REF!</definedName>
    <definedName name="prep_schem" localSheetId="0">#REF!</definedName>
    <definedName name="prep_schem">#REF!</definedName>
    <definedName name="Princ" localSheetId="0">#REF!</definedName>
    <definedName name="Princ">#REF!</definedName>
    <definedName name="Print_Area_Reset" localSheetId="0">OFFSET('VENKOVNÍ SPORTOVIŠTĚ'!Full_Print,0,0,'VENKOVNÍ SPORTOVIŠTĚ'!Last_Row)</definedName>
    <definedName name="Print_Area_Reset">OFFSET(Full_Print,0,0,Last_Row)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 localSheetId="0">#REF!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 localSheetId="0">#REF!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 localSheetId="0">#REF!</definedName>
    <definedName name="ssss">#REF!</definedName>
    <definedName name="subslevy" localSheetId="0">#REF!</definedName>
    <definedName name="subslevy">#REF!</definedName>
    <definedName name="sum_kapitoly" localSheetId="0">'[3]Rekapitulace roz.  vč. kapitol'!#REF!</definedName>
    <definedName name="sum_kapitoly">'[3]Rekapitulace roz.  vč. kapitol'!#REF!</definedName>
    <definedName name="summary" localSheetId="0" hidden="1">{#N/A,#N/A,TRUE,"Krycí list"}</definedName>
    <definedName name="summary" hidden="1">{#N/A,#N/A,TRUE,"Krycí list"}</definedName>
    <definedName name="sumpok" localSheetId="0">#REF!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 localSheetId="0">#REF!</definedName>
    <definedName name="tab">#REF!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 localSheetId="0">#REF!</definedName>
    <definedName name="Typ">#REF!</definedName>
    <definedName name="v" localSheetId="0">'[3]Rekapitulace roz.  vč. kapitol'!#REF!</definedName>
    <definedName name="v">'[3]Rekapitulace roz.  vč. kapitol'!#REF!</definedName>
    <definedName name="Values_Entered" localSheetId="0">IF('VENKOVNÍ SPORTOVIŠTĚ'!Loan_Amount*'VENKOVNÍ SPORTOVIŠTĚ'!Interest_Rate*'VENKOVNÍ SPORTOVIŠTĚ'!Loan_Years*'VENKOVNÍ SPORTOVIŠTĚ'!Loan_Start&gt;0,1,0)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ýpočty" localSheetId="0">#REF!</definedName>
    <definedName name="výpočty">#REF!</definedName>
    <definedName name="vystup" localSheetId="0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" localSheetId="0">#REF!</definedName>
    <definedName name="Z">#REF!</definedName>
    <definedName name="zahrnsazby" localSheetId="0">#REF!</definedName>
    <definedName name="zahrnsazby">#REF!</definedName>
    <definedName name="zahrnslevy" localSheetId="0">#REF!</definedName>
    <definedName name="zahrnslevy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2" i="9" l="1"/>
  <c r="F61" i="9"/>
  <c r="F60" i="9" s="1"/>
  <c r="H60" i="9" s="1"/>
  <c r="F58" i="9"/>
  <c r="F57" i="9"/>
  <c r="F56" i="9"/>
  <c r="H56" i="9" s="1"/>
  <c r="F55" i="9" l="1"/>
  <c r="F54" i="9"/>
  <c r="F53" i="9" l="1"/>
  <c r="H53" i="9" s="1"/>
  <c r="F30" i="9" l="1"/>
  <c r="F12" i="9"/>
  <c r="F28" i="9"/>
  <c r="F26" i="9"/>
  <c r="F22" i="9"/>
  <c r="F21" i="9"/>
  <c r="F20" i="9" s="1"/>
  <c r="F85" i="9" l="1"/>
  <c r="H85" i="9" s="1"/>
  <c r="H84" i="9"/>
  <c r="F78" i="9"/>
  <c r="H78" i="9" s="1"/>
  <c r="F73" i="9"/>
  <c r="H73" i="9" s="1"/>
  <c r="F65" i="9"/>
  <c r="H65" i="9" s="1"/>
  <c r="F52" i="9"/>
  <c r="F51" i="9"/>
  <c r="H51" i="9" s="1"/>
  <c r="F50" i="9"/>
  <c r="F49" i="9" s="1"/>
  <c r="H49" i="9" s="1"/>
  <c r="F46" i="9"/>
  <c r="F38" i="9" s="1"/>
  <c r="H38" i="9" s="1"/>
  <c r="H37" i="9" s="1"/>
  <c r="F31" i="9"/>
  <c r="F29" i="9" s="1"/>
  <c r="F32" i="9" s="1"/>
  <c r="F33" i="9" s="1"/>
  <c r="F27" i="9"/>
  <c r="H27" i="9" s="1"/>
  <c r="F25" i="9"/>
  <c r="H25" i="9" s="1"/>
  <c r="F24" i="9"/>
  <c r="F23" i="9" s="1"/>
  <c r="H23" i="9" s="1"/>
  <c r="H20" i="9"/>
  <c r="F19" i="9"/>
  <c r="F18" i="9" s="1"/>
  <c r="H18" i="9" s="1"/>
  <c r="F11" i="9"/>
  <c r="H11" i="9" s="1"/>
  <c r="F16" i="9"/>
  <c r="F14" i="9" s="1"/>
  <c r="H14" i="9" s="1"/>
  <c r="H48" i="9" l="1"/>
  <c r="H83" i="9"/>
  <c r="H33" i="9"/>
  <c r="F34" i="9"/>
  <c r="H32" i="9"/>
  <c r="F35" i="9" l="1"/>
  <c r="H35" i="9" s="1"/>
  <c r="H34" i="9"/>
  <c r="G29" i="9" s="1"/>
  <c r="H29" i="9" s="1"/>
  <c r="H10" i="9" l="1"/>
  <c r="H9" i="9" s="1"/>
  <c r="H87" i="9" s="1"/>
  <c r="H89" i="9" s="1"/>
</calcChain>
</file>

<file path=xl/sharedStrings.xml><?xml version="1.0" encoding="utf-8"?>
<sst xmlns="http://schemas.openxmlformats.org/spreadsheetml/2006/main" count="184" uniqueCount="135">
  <si>
    <t>Stavba:   MU - stavební úpravy v objektu PdF, Poříčí 31 - projektant</t>
  </si>
  <si>
    <t>Popis</t>
  </si>
  <si>
    <t>HSV</t>
  </si>
  <si>
    <t>Práce a dodávky HSV</t>
  </si>
  <si>
    <t>Ostatní konstrukce a práce-bourání</t>
  </si>
  <si>
    <t>Přesun hmot</t>
  </si>
  <si>
    <t>P.Č.</t>
  </si>
  <si>
    <t>KCN</t>
  </si>
  <si>
    <t>Kód položky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</si>
  <si>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</si>
  <si>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</si>
  <si>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</si>
  <si>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</si>
  <si>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</si>
  <si>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</si>
  <si>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</si>
  <si>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</si>
  <si>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</si>
  <si>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</si>
  <si>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</si>
  <si>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</si>
  <si>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m2</t>
  </si>
  <si>
    <t>CS ÚRS 2020 01</t>
  </si>
  <si>
    <t>9</t>
  </si>
  <si>
    <t xml:space="preserve">CS ÚRS/TEO 2020 01 </t>
  </si>
  <si>
    <t>kus</t>
  </si>
  <si>
    <t>m</t>
  </si>
  <si>
    <t>t</t>
  </si>
  <si>
    <t>99</t>
  </si>
  <si>
    <t>sada</t>
  </si>
  <si>
    <t>HZS</t>
  </si>
  <si>
    <t>HZS1291</t>
  </si>
  <si>
    <t>Hodinová zúčtovací sazba pomocný stavební dělník</t>
  </si>
  <si>
    <t>hod</t>
  </si>
  <si>
    <t>" Stavební práce a dodávky spojené s provedením funkčního celku HSV - výpomoce, doplňkové práce a dodávky,kompletace apod. "</t>
  </si>
  <si>
    <t>CS ÚRS/TEO 2020 01</t>
  </si>
  <si>
    <t>Celkem</t>
  </si>
  <si>
    <t>CELKEM</t>
  </si>
  <si>
    <t>Poznámka:</t>
  </si>
  <si>
    <t>Jednotkové položky zahrnují vedlejší rozpočtové náklady, náklady na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</si>
  <si>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</si>
  <si>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</si>
  <si>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</si>
  <si>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m3</t>
  </si>
  <si>
    <t>" Včetně naložení, svislého a vodorovného přesunu suti, odvoz stavební suti.
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odpady. Likvidace dle technologie a místa určené zhotovitelem, včetně poplatků za uložení odpadu. "</t>
  </si>
  <si>
    <t>Objekt:   01 - Rekonstrukce sportovišť</t>
  </si>
  <si>
    <t>Část:  Venkovní sportoviště</t>
  </si>
  <si>
    <t>JKSO: 822.59.9</t>
  </si>
  <si>
    <t>Zemní práce</t>
  </si>
  <si>
    <t>001</t>
  </si>
  <si>
    <t>Odkopávky a prokopávky nezapažené v hornině třídy těžitelnosti I, skupiny 1 a 2 objem do 20 m3 strojně</t>
  </si>
  <si>
    <t>" Odkopávky pro konstrukci tartanového sportoviště. "</t>
  </si>
  <si>
    <t>" Odkopávka pro zpevněné plochy - tartanové sportoviště " (60,0)*0,291</t>
  </si>
  <si>
    <t>" V ceně také zohledněna lepivost vytěžené zeminy. "</t>
  </si>
  <si>
    <t>" V ceně uložení ornice na skládku do 50 m se složením / naložení na dopravní prostředek. "</t>
  </si>
  <si>
    <t>Příplatek za ztížení odkopávky nebo prokopávky v blízkosti inženýrských sítí</t>
  </si>
  <si>
    <t>" Příplatek 5 % " (17,46)*0,05</t>
  </si>
  <si>
    <t>Zhutnění podloží z hornin soudržných nebo nesoudržných pod násypy</t>
  </si>
  <si>
    <t>" Zhutnění podloží před realizací zpevněných ploch - tartanového sportoviště " (6,0*10,0)</t>
  </si>
  <si>
    <t>Plošná úprava terénu do 500 m2 zemina tř 1 až 4 nerovnosti do 150 mm v rovinně a svahu do 1:5</t>
  </si>
  <si>
    <t>" Úprava ploch před realizací zpevněných ploch. " 60,0</t>
  </si>
  <si>
    <t>Rozprostření ornice tl vrstvy do 200 mm pl do 500 m2 v rovině nebo ve svahu do 1:5 strojně</t>
  </si>
  <si>
    <t>231</t>
  </si>
  <si>
    <t>181411901 SPC</t>
  </si>
  <si>
    <t>Oživení / výsev trávníku po provedení prací - Specifikace dle PD</t>
  </si>
  <si>
    <t>" V ceně dodání travního semene a hnojiva , provedení výsevu, zalití, hnojení, a obdělání půdy frézováním, hrabáním, vláčením, válením, shrabáním, chemické odplevelení a další práce související s obnovou trávníku. V ceně také nutné zapískování a přesun hmot.</t>
  </si>
  <si>
    <t>181999801 SPC</t>
  </si>
  <si>
    <t>Náklady spojené s odvozem a uložením sypaniny / výkopku / navážky na skládku - do 10 km</t>
  </si>
  <si>
    <t>" Odvoz zeminy z výkopových prací - zemina " 17,46</t>
  </si>
  <si>
    <t>8a</t>
  </si>
  <si>
    <t>" - Nakládání výkopku z hornin třídy těžitelnosti I "</t>
  </si>
  <si>
    <t>8b</t>
  </si>
  <si>
    <t>" - Vodorovné přemístění do 10000 m výkopku/sypaniny z horniny třídy těžitelnosti I, skupiny 1 až 3 "</t>
  </si>
  <si>
    <t>8c</t>
  </si>
  <si>
    <t>" - Uložení sypaniny na skládky nebo meziskládky "</t>
  </si>
  <si>
    <t>8d</t>
  </si>
  <si>
    <t>" - Poplatek za uložení na skládce (skládkovné) zeminy a kamení kód odpadu 17 05 04 "</t>
  </si>
  <si>
    <t>Komunikace</t>
  </si>
  <si>
    <t>221</t>
  </si>
  <si>
    <t>596999101 SPC</t>
  </si>
  <si>
    <t>D+M Konstrukce tartanového sportoviště - Specifikace dle PD</t>
  </si>
  <si>
    <t>" V ceně : "</t>
  </si>
  <si>
    <t>" - Plnobarevný EPDM gumový granulát frakce 1-3 mm + Polyuretanové pojivo Conipur 322 - tl. 8 mm - 66,0 m2 "</t>
  </si>
  <si>
    <t>" - Černý gumový granulátu SBR frakce 1-4 mm + Polyuretanové pojivo Conipur 322/326 - tl. 8 mm - 66,0 m2 "</t>
  </si>
  <si>
    <t>" - Směs černého gumového granulátu SBR a kameniva + Polyuretanové pojivo - tl. 35 mm - 66,0 m2 "</t>
  </si>
  <si>
    <t>" - Lože z drti frakce 4-8 - tl. 30 mm - 3,6 t "</t>
  </si>
  <si>
    <t>" - Podklad ze štěrkodrti ŠD-A frakce 4-32 mm - tl. 60 mm - 66,0 m2 "</t>
  </si>
  <si>
    <t>" - Podklad ze štěrkodrti ŠD-B frakce 32-63 mm - tl. 150 mm - 66,0 m2 "</t>
  </si>
  <si>
    <t>" Pozemní komunikace - tartanové sportoviště " 6,0*10,0</t>
  </si>
  <si>
    <t xml:space="preserve">" Cena skladby včetně ztratného a přehutnění hutnitelných vrstev " </t>
  </si>
  <si>
    <t>Osazení chodníkového obrubníku betonového stojatého s boční opěrou do lože z betonu prostého třídy C 12/15</t>
  </si>
  <si>
    <t>" Osazení chodníkového obrubníku okolo tartanového hřiště " (6,0+10,0)*2</t>
  </si>
  <si>
    <t>obrubník betonový chodníkový 1000x100x250mm</t>
  </si>
  <si>
    <t xml:space="preserve">" Chodníkový obrubník " (32,0)*1,1 </t>
  </si>
  <si>
    <t>936</t>
  </si>
  <si>
    <t>936999101 SPC</t>
  </si>
  <si>
    <t>D+M Venkovní sestava pro workoutové hřiště - Specifikace dle PD</t>
  </si>
  <si>
    <t xml:space="preserve">" Provedení workoutového hřiště -.vybavení, dopadová plocha, sloupky s informačními cedulemi. " </t>
  </si>
  <si>
    <t>" - Workoutová sestava pro workoutové hřiště. "</t>
  </si>
  <si>
    <t>" - Bezpečnostní dopadová plocha "</t>
  </si>
  <si>
    <t>" - Informační cedule s provozním řádem vč. sloupku "</t>
  </si>
  <si>
    <t>" - Doprava "</t>
  </si>
  <si>
    <t xml:space="preserve">" V ceně veškeré nutné příslušenství pro jednotlivé části vč. kotvících materiálů, zemních prací, základů, přesunu hmot apod.  " </t>
  </si>
  <si>
    <t>936999201 SPC</t>
  </si>
  <si>
    <t>D+M Lavice pro venkovní sportoviště - Specifikace dle PD</t>
  </si>
  <si>
    <t xml:space="preserve">" Lavice pro venkovní sportoviště dl. 10 m. " </t>
  </si>
  <si>
    <t>" V ceně případné zemní práce, manipulace s výkopkem, základy, kotevní prvky lavice a plochy pod lavicí, přesun hmot. "</t>
  </si>
  <si>
    <t xml:space="preserve">" V položce zahrnuto naložení, odvoz sypaniny, likvidace v souladu se zákonem č. 185/2001 Sb., o odpadech " dle technologie a místa určené zhotovitelem, včetně poplatků za uložení sypaniny ". </t>
  </si>
  <si>
    <t>936999202 SPC</t>
  </si>
  <si>
    <t xml:space="preserve">" Lavice pro venkovní sportoviště dl. 6 m. " </t>
  </si>
  <si>
    <t>Přesun hmot pro pozemní komunikace s krytem z kamene, monolitickým betonovým nebo živičným</t>
  </si>
  <si>
    <t>VENKOVNÍ SPORTOVIŠTĚ</t>
  </si>
  <si>
    <t>" Sejmutí ornice z plochy původního pozemku. " 337,8+121,85+60,0+2,4*2</t>
  </si>
  <si>
    <t>Sejmutí ornice plochy přes 500 m2 tl vrstvy do 200 mm strojně</t>
  </si>
  <si>
    <t>" Zhutnění podloží před realizací zpevněných ploch - dopadová plocha " (121,85)</t>
  </si>
  <si>
    <t>" Zpětné rozprostření potřebné ornice vč. dopravy z meziskládky do 50 m. " (337,8)</t>
  </si>
  <si>
    <t>" Odvoz zeminy z výkopových prací - ornice " 524,45*0,1-342,6*0,1</t>
  </si>
  <si>
    <t>" Lavička z ocelové konstrukce dle požadavků vč. veškerých prací (odrezivění, očištění, vrstvy nátěru, …), vč. patek, kotev, opláštění vč. případné povrchové úpravy, a dalších prvků (kotvících, úložných, spojovacích, …) pro lavičku. "</t>
  </si>
  <si>
    <t>Geotextilie pro ochranu, separaci a filtraci netkaná měrná hmotnost do 800 g/m2</t>
  </si>
  <si>
    <t>" Geotextílie pro ochranu stávající dráhy " (354,9)*1,15</t>
  </si>
  <si>
    <t>" Geotextílie pro ochranu stávajících kruhů " ((4,25)*3)*1,15</t>
  </si>
  <si>
    <t>15</t>
  </si>
  <si>
    <t>919726901 SPC</t>
  </si>
  <si>
    <t>16</t>
  </si>
  <si>
    <t>Ochrana podlahy obedněním z voděodolných překližek / OSB desek</t>
  </si>
  <si>
    <t>" OSB desky / překližky pro ochranu stávající dráhy " (354,9)*1,1</t>
  </si>
  <si>
    <t>" OSB desky / překližky pro ochranu stávajících kruhů " ((4,25)*3)*1,1</t>
  </si>
  <si>
    <t>" V ceně také odstranění ochrany po výstavbě. "</t>
  </si>
  <si>
    <t>919726902 SPC</t>
  </si>
  <si>
    <t>Případné vyčištění stávajících ploch po provedení stavebních prací</t>
  </si>
  <si>
    <t>" Vyčištění stávající dráhy " (354,9)</t>
  </si>
  <si>
    <t>" Vyčištění stávajících kruhů " ((4,25)*3)</t>
  </si>
  <si>
    <t>" Součástí ceny také případný odvoz a likvidace suti. "</t>
  </si>
  <si>
    <t>17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</si>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</sst>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;\-#,##0"/>
    <numFmt numFmtId="165" formatCode="#,##0.00;\-#,##0.00"/>
    <numFmt numFmtId="166" formatCode="#,##0.000;\-#,##0.000"/>
    <numFmt numFmtId="167" formatCode="#,##0.00_ ;\-#,##0.00\ "/>
  </numFmts>
  <fonts count="4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MS Sans Serif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MS Sans Serif"/>
      <charset val="1"/>
    </font>
    <font>
      <sz val="8"/>
      <name val="MS Sans Serif"/>
      <family val="2"/>
    </font>
    <font>
      <b/>
      <sz val="8"/>
      <name val="MS Sans Serif"/>
      <family val="2"/>
      <charset val="238"/>
    </font>
    <font>
      <sz val="8"/>
      <name val="Arial CE"/>
      <family val="2"/>
      <charset val="238"/>
    </font>
    <font>
      <b/>
      <sz val="12"/>
      <name val="MS Sans Serif"/>
      <family val="2"/>
      <charset val="238"/>
    </font>
    <font>
      <b/>
      <sz val="10"/>
      <color rgb="FFFF0000"/>
      <name val="MS Sans Serif"/>
      <family val="2"/>
      <charset val="238"/>
    </font>
    <font>
      <b/>
      <sz val="8"/>
      <color rgb="FFFF0000"/>
      <name val="MS Sans Serif"/>
      <family val="2"/>
    </font>
    <font>
      <sz val="8"/>
      <name val="Arial CYR"/>
      <charset val="238"/>
    </font>
    <font>
      <u/>
      <sz val="8"/>
      <color theme="10"/>
      <name val="MS Sans Serif"/>
      <family val="2"/>
    </font>
    <font>
      <sz val="8"/>
      <color indexed="12"/>
      <name val="Arial CE"/>
      <family val="2"/>
      <charset val="238"/>
    </font>
    <font>
      <sz val="10"/>
      <name val="Arial CE"/>
      <family val="2"/>
      <charset val="238"/>
    </font>
    <font>
      <sz val="8"/>
      <color rgb="FF0000FF"/>
      <name val="Arial CE"/>
      <family val="2"/>
      <charset val="238"/>
    </font>
    <font>
      <b/>
      <sz val="10"/>
      <color rgb="FFFF0000"/>
      <name val="MS Sans Serif"/>
      <family val="2"/>
    </font>
    <font>
      <sz val="8"/>
      <color indexed="18"/>
      <name val="Arial CE"/>
      <family val="2"/>
      <charset val="238"/>
    </font>
    <font>
      <b/>
      <sz val="8"/>
      <color rgb="FFFF0000"/>
      <name val="MS Sans Serif"/>
      <family val="2"/>
      <charset val="238"/>
    </font>
    <font>
      <sz val="10"/>
      <name val="Arial"/>
      <family val="2"/>
      <charset val="238"/>
    </font>
    <font>
      <b/>
      <sz val="12"/>
      <color rgb="FFFF0000"/>
      <name val="MS Sans Serif"/>
      <family val="2"/>
    </font>
    <font>
      <b/>
      <sz val="10"/>
      <color rgb="FFFF0000"/>
      <name val="Arial CE"/>
      <family val="2"/>
      <charset val="238"/>
    </font>
    <font>
      <sz val="8"/>
      <color indexed="10"/>
      <name val="Arial CE"/>
      <family val="2"/>
      <charset val="238"/>
    </font>
    <font>
      <b/>
      <u/>
      <sz val="8"/>
      <color indexed="10"/>
      <name val="Arial CE"/>
      <family val="2"/>
      <charset val="238"/>
    </font>
    <font>
      <sz val="8"/>
      <name val="Arial"/>
      <family val="2"/>
      <charset val="238"/>
    </font>
    <font>
      <sz val="10"/>
      <name val="Arial CE"/>
      <family val="2"/>
    </font>
    <font>
      <sz val="8"/>
      <color rgb="FFFF0000"/>
      <name val="Arial CE"/>
      <family val="2"/>
      <charset val="238"/>
    </font>
    <font>
      <b/>
      <sz val="16"/>
      <color rgb="FFFF0000"/>
      <name val="Calibri"/>
      <family val="2"/>
      <charset val="238"/>
      <scheme val="minor"/>
    </font>
    <font>
      <sz val="8"/>
      <color theme="1"/>
      <name val="Trebuchet MS"/>
      <family val="2"/>
    </font>
    <font>
      <b/>
      <sz val="11"/>
      <color rgb="FFFF0000"/>
      <name val="Arial CE"/>
      <family val="2"/>
      <charset val="238"/>
    </font>
    <font>
      <b/>
      <sz val="8"/>
      <name val="MS Sans Serif"/>
      <family val="2"/>
    </font>
    <font>
      <b/>
      <sz val="10"/>
      <name val="MS Sans Serif"/>
      <family val="2"/>
    </font>
    <font>
      <sz val="8"/>
      <color indexed="18"/>
      <name val="Arial CE"/>
      <family val="2"/>
    </font>
    <font>
      <b/>
      <sz val="14"/>
      <color rgb="FFFF0000"/>
      <name val="Trebuchet MS"/>
      <family val="2"/>
      <charset val="238"/>
    </font>
    <font>
      <i/>
      <sz val="8"/>
      <name val="MS Sans Serif"/>
      <family val="2"/>
      <charset val="238"/>
    </font>
    <font>
      <i/>
      <sz val="8"/>
      <name val="Arial CE"/>
      <family val="2"/>
      <charset val="238"/>
    </font>
    <font>
      <i/>
      <sz val="8"/>
      <color indexed="12"/>
      <name val="Arial CE"/>
      <family val="2"/>
      <charset val="238"/>
    </font>
    <font>
      <sz val="8"/>
      <color rgb="FFFF0000"/>
      <name val="MS Sans Serif"/>
      <family val="2"/>
    </font>
    <font>
      <b/>
      <sz val="8.5"/>
      <color indexed="10"/>
      <name val="MS Sans Serif"/>
      <family val="2"/>
      <charset val="238"/>
    </font>
    <font>
      <b/>
      <i/>
      <sz val="8"/>
      <name val="MS Sans Serif"/>
      <family val="2"/>
    </font>
    <font>
      <b/>
      <sz val="14"/>
      <color rgb="FFFF0000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0" fontId="2" fillId="0" borderId="0" applyAlignment="0">
      <alignment vertical="top" wrapText="1"/>
      <protection locked="0"/>
    </xf>
    <xf numFmtId="0" fontId="6" fillId="0" borderId="0" applyAlignment="0">
      <alignment vertical="top" wrapText="1"/>
      <protection locked="0"/>
    </xf>
    <xf numFmtId="0" fontId="7" fillId="0" borderId="0" applyAlignment="0">
      <alignment vertical="top" wrapText="1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21" fillId="0" borderId="0"/>
    <xf numFmtId="0" fontId="1" fillId="0" borderId="0"/>
    <xf numFmtId="0" fontId="2" fillId="0" borderId="0" applyAlignment="0">
      <alignment vertical="top" wrapText="1"/>
      <protection locked="0"/>
    </xf>
    <xf numFmtId="0" fontId="7" fillId="0" borderId="0" applyAlignment="0">
      <alignment vertical="top" wrapText="1"/>
      <protection locked="0"/>
    </xf>
    <xf numFmtId="0" fontId="16" fillId="0" borderId="0"/>
    <xf numFmtId="0" fontId="30" fillId="0" borderId="0"/>
  </cellStyleXfs>
  <cellXfs count="246">
    <xf numFmtId="0" fontId="0" fillId="0" borderId="0" xfId="0"/>
    <xf numFmtId="0" fontId="4" fillId="0" borderId="0" xfId="1" applyFont="1" applyFill="1" applyAlignment="1" applyProtection="1">
      <alignment horizontal="left"/>
    </xf>
    <xf numFmtId="0" fontId="2" fillId="0" borderId="0" xfId="1" applyAlignment="1">
      <alignment horizontal="left" vertical="top"/>
      <protection locked="0"/>
    </xf>
    <xf numFmtId="0" fontId="6" fillId="0" borderId="0" xfId="2" applyAlignment="1" applyProtection="1"/>
    <xf numFmtId="0" fontId="4" fillId="0" borderId="0" xfId="2" applyFont="1" applyFill="1" applyAlignment="1" applyProtection="1">
      <alignment horizontal="left"/>
    </xf>
    <xf numFmtId="0" fontId="6" fillId="0" borderId="0" xfId="2" applyAlignment="1" applyProtection="1">
      <alignment horizontal="left" vertical="top"/>
      <protection locked="0"/>
    </xf>
    <xf numFmtId="0" fontId="6" fillId="0" borderId="0" xfId="2" applyAlignment="1">
      <alignment horizontal="left" vertical="top"/>
      <protection locked="0"/>
    </xf>
    <xf numFmtId="0" fontId="6" fillId="0" borderId="0" xfId="2" applyFill="1" applyAlignment="1">
      <alignment horizontal="left" vertical="top"/>
      <protection locked="0"/>
    </xf>
    <xf numFmtId="0" fontId="9" fillId="0" borderId="0" xfId="1" applyFont="1" applyFill="1" applyAlignment="1" applyProtection="1">
      <alignment horizontal="left"/>
    </xf>
    <xf numFmtId="164" fontId="2" fillId="0" borderId="0" xfId="1" applyNumberFormat="1" applyFill="1" applyAlignment="1">
      <alignment horizontal="right" vertical="top"/>
      <protection locked="0"/>
    </xf>
    <xf numFmtId="0" fontId="2" fillId="0" borderId="0" xfId="1" applyFill="1" applyAlignment="1">
      <alignment horizontal="left" vertical="top" wrapText="1"/>
      <protection locked="0"/>
    </xf>
    <xf numFmtId="0" fontId="2" fillId="0" borderId="0" xfId="1" applyFont="1" applyAlignment="1">
      <alignment horizontal="left" vertical="top"/>
      <protection locked="0"/>
    </xf>
    <xf numFmtId="0" fontId="2" fillId="0" borderId="0" xfId="1" applyFill="1" applyAlignment="1">
      <alignment horizontal="left" vertical="top"/>
      <protection locked="0"/>
    </xf>
    <xf numFmtId="0" fontId="11" fillId="0" borderId="0" xfId="1" applyFont="1" applyFill="1" applyAlignment="1">
      <alignment horizontal="left" vertical="center"/>
      <protection locked="0"/>
    </xf>
    <xf numFmtId="0" fontId="5" fillId="0" borderId="0" xfId="1" applyFont="1" applyFill="1" applyAlignment="1" applyProtection="1">
      <alignment horizontal="left"/>
    </xf>
    <xf numFmtId="0" fontId="13" fillId="2" borderId="2" xfId="1" applyFont="1" applyFill="1" applyBorder="1" applyAlignment="1" applyProtection="1">
      <alignment horizontal="center" vertical="center" wrapText="1"/>
    </xf>
    <xf numFmtId="0" fontId="14" fillId="0" borderId="0" xfId="4" applyFill="1" applyAlignment="1">
      <alignment horizontal="left" vertical="top"/>
      <protection locked="0"/>
    </xf>
    <xf numFmtId="164" fontId="5" fillId="2" borderId="3" xfId="1" applyNumberFormat="1" applyFont="1" applyFill="1" applyBorder="1" applyAlignment="1">
      <alignment horizontal="right"/>
      <protection locked="0"/>
    </xf>
    <xf numFmtId="0" fontId="5" fillId="2" borderId="3" xfId="1" applyFont="1" applyFill="1" applyBorder="1" applyAlignment="1">
      <alignment horizontal="left" wrapText="1"/>
      <protection locked="0"/>
    </xf>
    <xf numFmtId="166" fontId="5" fillId="2" borderId="3" xfId="1" applyNumberFormat="1" applyFont="1" applyFill="1" applyBorder="1" applyAlignment="1">
      <alignment horizontal="right"/>
      <protection locked="0"/>
    </xf>
    <xf numFmtId="165" fontId="5" fillId="2" borderId="3" xfId="1" applyNumberFormat="1" applyFont="1" applyFill="1" applyBorder="1" applyAlignment="1">
      <alignment horizontal="right"/>
      <protection locked="0"/>
    </xf>
    <xf numFmtId="0" fontId="2" fillId="2" borderId="3" xfId="1" applyFill="1" applyBorder="1" applyAlignment="1">
      <alignment horizontal="left" vertical="top"/>
      <protection locked="0"/>
    </xf>
    <xf numFmtId="164" fontId="5" fillId="0" borderId="1" xfId="2" applyNumberFormat="1" applyFont="1" applyFill="1" applyBorder="1" applyAlignment="1">
      <alignment horizontal="right"/>
      <protection locked="0"/>
    </xf>
    <xf numFmtId="0" fontId="5" fillId="0" borderId="1" xfId="2" applyFont="1" applyFill="1" applyBorder="1" applyAlignment="1">
      <alignment horizontal="left" wrapText="1"/>
      <protection locked="0"/>
    </xf>
    <xf numFmtId="0" fontId="6" fillId="0" borderId="1" xfId="2" applyFill="1" applyBorder="1" applyAlignment="1">
      <alignment horizontal="left" vertical="top"/>
      <protection locked="0"/>
    </xf>
    <xf numFmtId="164" fontId="9" fillId="0" borderId="1" xfId="2" applyNumberFormat="1" applyFont="1" applyFill="1" applyBorder="1" applyAlignment="1" applyProtection="1">
      <alignment horizontal="right"/>
      <protection locked="0"/>
    </xf>
    <xf numFmtId="49" fontId="9" fillId="0" borderId="1" xfId="2" applyNumberFormat="1" applyFont="1" applyFill="1" applyBorder="1" applyAlignment="1" applyProtection="1">
      <alignment horizontal="left" wrapText="1"/>
      <protection locked="0"/>
    </xf>
    <xf numFmtId="0" fontId="9" fillId="0" borderId="1" xfId="2" applyFont="1" applyFill="1" applyBorder="1" applyAlignment="1" applyProtection="1">
      <alignment horizontal="left" wrapText="1"/>
      <protection locked="0"/>
    </xf>
    <xf numFmtId="2" fontId="9" fillId="0" borderId="1" xfId="2" applyNumberFormat="1" applyFont="1" applyFill="1" applyBorder="1" applyAlignment="1" applyProtection="1">
      <protection locked="0"/>
    </xf>
    <xf numFmtId="165" fontId="9" fillId="0" borderId="1" xfId="2" applyNumberFormat="1" applyFont="1" applyFill="1" applyBorder="1" applyAlignment="1" applyProtection="1">
      <alignment horizontal="right"/>
      <protection locked="0"/>
    </xf>
    <xf numFmtId="0" fontId="6" fillId="0" borderId="0" xfId="2" applyFill="1" applyAlignment="1" applyProtection="1">
      <alignment horizontal="left" vertical="top"/>
      <protection locked="0"/>
    </xf>
    <xf numFmtId="164" fontId="5" fillId="0" borderId="1" xfId="2" applyNumberFormat="1" applyFont="1" applyFill="1" applyBorder="1" applyAlignment="1" applyProtection="1">
      <alignment horizontal="right"/>
      <protection locked="0"/>
    </xf>
    <xf numFmtId="0" fontId="5" fillId="0" borderId="1" xfId="2" applyFont="1" applyFill="1" applyBorder="1" applyAlignment="1" applyProtection="1">
      <alignment horizontal="left" wrapText="1"/>
      <protection locked="0"/>
    </xf>
    <xf numFmtId="0" fontId="15" fillId="0" borderId="1" xfId="2" applyFont="1" applyFill="1" applyBorder="1" applyAlignment="1" applyProtection="1">
      <alignment horizontal="left" wrapText="1"/>
      <protection locked="0"/>
    </xf>
    <xf numFmtId="2" fontId="15" fillId="0" borderId="1" xfId="2" applyNumberFormat="1" applyFont="1" applyFill="1" applyBorder="1" applyAlignment="1" applyProtection="1">
      <alignment horizontal="right"/>
      <protection locked="0"/>
    </xf>
    <xf numFmtId="165" fontId="5" fillId="0" borderId="1" xfId="2" applyNumberFormat="1" applyFont="1" applyFill="1" applyBorder="1" applyAlignment="1" applyProtection="1">
      <alignment horizontal="right"/>
      <protection locked="0"/>
    </xf>
    <xf numFmtId="0" fontId="6" fillId="0" borderId="1" xfId="2" applyFill="1" applyBorder="1" applyAlignment="1" applyProtection="1">
      <alignment vertical="top"/>
      <protection locked="0"/>
    </xf>
    <xf numFmtId="2" fontId="9" fillId="0" borderId="1" xfId="2" applyNumberFormat="1" applyFont="1" applyFill="1" applyBorder="1" applyAlignment="1" applyProtection="1">
      <alignment horizontal="right"/>
      <protection locked="0"/>
    </xf>
    <xf numFmtId="165" fontId="9" fillId="0" borderId="1" xfId="2" applyNumberFormat="1" applyFont="1" applyFill="1" applyBorder="1" applyAlignment="1" applyProtection="1">
      <alignment horizontal="center"/>
      <protection locked="0"/>
    </xf>
    <xf numFmtId="167" fontId="9" fillId="0" borderId="1" xfId="2" applyNumberFormat="1" applyFont="1" applyFill="1" applyBorder="1" applyAlignment="1" applyProtection="1">
      <alignment horizontal="right"/>
      <protection locked="0"/>
    </xf>
    <xf numFmtId="0" fontId="6" fillId="0" borderId="0" xfId="2" applyFill="1" applyAlignment="1" applyProtection="1"/>
    <xf numFmtId="0" fontId="6" fillId="0" borderId="1" xfId="2" applyFill="1" applyBorder="1" applyAlignment="1" applyProtection="1">
      <alignment horizontal="left" vertical="top"/>
      <protection locked="0"/>
    </xf>
    <xf numFmtId="0" fontId="17" fillId="0" borderId="1" xfId="2" applyFont="1" applyFill="1" applyBorder="1" applyAlignment="1" applyProtection="1">
      <alignment horizontal="left" wrapText="1"/>
      <protection locked="0"/>
    </xf>
    <xf numFmtId="164" fontId="19" fillId="0" borderId="1" xfId="2" applyNumberFormat="1" applyFont="1" applyFill="1" applyBorder="1" applyAlignment="1" applyProtection="1">
      <alignment horizontal="right"/>
      <protection locked="0"/>
    </xf>
    <xf numFmtId="49" fontId="19" fillId="0" borderId="1" xfId="2" applyNumberFormat="1" applyFont="1" applyFill="1" applyBorder="1" applyAlignment="1" applyProtection="1">
      <alignment horizontal="left" wrapText="1"/>
      <protection locked="0"/>
    </xf>
    <xf numFmtId="0" fontId="19" fillId="0" borderId="1" xfId="2" applyFont="1" applyFill="1" applyBorder="1" applyAlignment="1" applyProtection="1">
      <alignment horizontal="left" wrapText="1"/>
      <protection locked="0"/>
    </xf>
    <xf numFmtId="0" fontId="15" fillId="0" borderId="1" xfId="8" applyFont="1" applyFill="1" applyBorder="1" applyAlignment="1" applyProtection="1">
      <alignment horizontal="left" wrapText="1"/>
      <protection locked="0"/>
    </xf>
    <xf numFmtId="0" fontId="2" fillId="0" borderId="1" xfId="2" applyFont="1" applyFill="1" applyBorder="1" applyAlignment="1" applyProtection="1">
      <alignment horizontal="center" vertical="center"/>
      <protection locked="0"/>
    </xf>
    <xf numFmtId="2" fontId="5" fillId="0" borderId="1" xfId="2" applyNumberFormat="1" applyFont="1" applyFill="1" applyBorder="1" applyAlignment="1" applyProtection="1">
      <alignment horizontal="right"/>
      <protection locked="0"/>
    </xf>
    <xf numFmtId="165" fontId="9" fillId="0" borderId="1" xfId="2" applyNumberFormat="1" applyFont="1" applyFill="1" applyBorder="1" applyAlignment="1">
      <alignment horizontal="right"/>
      <protection locked="0"/>
    </xf>
    <xf numFmtId="0" fontId="26" fillId="0" borderId="0" xfId="10" applyFont="1" applyAlignment="1">
      <alignment vertical="center"/>
    </xf>
    <xf numFmtId="0" fontId="26" fillId="0" borderId="0" xfId="10" applyFont="1" applyFill="1" applyAlignment="1">
      <alignment vertical="center"/>
    </xf>
    <xf numFmtId="0" fontId="26" fillId="0" borderId="0" xfId="10" applyFont="1" applyAlignment="1">
      <alignment horizontal="center" vertical="center" wrapText="1"/>
    </xf>
    <xf numFmtId="0" fontId="26" fillId="0" borderId="0" xfId="10" applyFont="1" applyBorder="1" applyAlignment="1">
      <alignment horizontal="center" vertical="center" wrapText="1"/>
    </xf>
    <xf numFmtId="0" fontId="26" fillId="0" borderId="0" xfId="10" applyFont="1" applyFill="1" applyAlignment="1">
      <alignment horizontal="center" vertical="center" wrapText="1"/>
    </xf>
    <xf numFmtId="0" fontId="26" fillId="0" borderId="0" xfId="10" applyFont="1" applyFill="1" applyBorder="1" applyAlignment="1">
      <alignment horizontal="center" vertical="center" wrapText="1"/>
    </xf>
    <xf numFmtId="166" fontId="2" fillId="0" borderId="0" xfId="1" applyNumberFormat="1" applyFill="1" applyAlignment="1">
      <alignment horizontal="right" vertical="top"/>
      <protection locked="0"/>
    </xf>
    <xf numFmtId="165" fontId="2" fillId="0" borderId="0" xfId="1" applyNumberFormat="1" applyFill="1" applyAlignment="1">
      <alignment horizontal="right" vertical="top"/>
      <protection locked="0"/>
    </xf>
    <xf numFmtId="0" fontId="2" fillId="0" borderId="0" xfId="1" applyFont="1" applyFill="1" applyAlignment="1">
      <alignment horizontal="left" vertical="top"/>
      <protection locked="0"/>
    </xf>
    <xf numFmtId="0" fontId="6" fillId="0" borderId="0" xfId="2" applyFill="1" applyAlignment="1" applyProtection="1">
      <alignment vertical="top"/>
      <protection locked="0"/>
    </xf>
    <xf numFmtId="164" fontId="17" fillId="0" borderId="1" xfId="6" applyNumberFormat="1" applyFont="1" applyFill="1" applyBorder="1" applyAlignment="1" applyProtection="1">
      <alignment horizontal="right"/>
      <protection locked="0"/>
    </xf>
    <xf numFmtId="49" fontId="19" fillId="0" borderId="1" xfId="6" applyNumberFormat="1" applyFont="1" applyFill="1" applyBorder="1" applyAlignment="1" applyProtection="1">
      <alignment horizontal="left" wrapText="1"/>
      <protection locked="0"/>
    </xf>
    <xf numFmtId="0" fontId="19" fillId="0" borderId="1" xfId="6" applyFont="1" applyFill="1" applyBorder="1" applyAlignment="1" applyProtection="1">
      <alignment horizontal="left" wrapText="1"/>
      <protection locked="0"/>
    </xf>
    <xf numFmtId="0" fontId="17" fillId="0" borderId="1" xfId="6" applyFont="1" applyFill="1" applyBorder="1" applyAlignment="1" applyProtection="1">
      <alignment horizontal="left" wrapText="1"/>
      <protection locked="0"/>
    </xf>
    <xf numFmtId="2" fontId="15" fillId="0" borderId="1" xfId="6" applyNumberFormat="1" applyFont="1" applyFill="1" applyBorder="1" applyAlignment="1" applyProtection="1">
      <alignment horizontal="right" wrapText="1"/>
      <protection locked="0"/>
    </xf>
    <xf numFmtId="2" fontId="15" fillId="3" borderId="1" xfId="6" applyNumberFormat="1" applyFont="1" applyFill="1" applyBorder="1" applyAlignment="1" applyProtection="1">
      <alignment horizontal="right"/>
      <protection locked="0"/>
    </xf>
    <xf numFmtId="165" fontId="15" fillId="0" borderId="1" xfId="6" applyNumberFormat="1" applyFont="1" applyFill="1" applyBorder="1" applyAlignment="1" applyProtection="1">
      <alignment horizontal="right"/>
      <protection locked="0"/>
    </xf>
    <xf numFmtId="0" fontId="27" fillId="0" borderId="1" xfId="6" applyFont="1" applyFill="1" applyBorder="1" applyAlignment="1" applyProtection="1">
      <alignment horizontal="left" vertical="top"/>
      <protection locked="0"/>
    </xf>
    <xf numFmtId="0" fontId="27" fillId="0" borderId="0" xfId="6" applyFont="1" applyFill="1" applyAlignment="1" applyProtection="1">
      <alignment horizontal="left" vertical="top"/>
      <protection locked="0"/>
    </xf>
    <xf numFmtId="0" fontId="27" fillId="0" borderId="0" xfId="6" applyFont="1" applyAlignment="1" applyProtection="1">
      <alignment horizontal="left" vertical="top"/>
      <protection locked="0"/>
    </xf>
    <xf numFmtId="165" fontId="5" fillId="2" borderId="1" xfId="2" applyNumberFormat="1" applyFont="1" applyFill="1" applyBorder="1" applyAlignment="1" applyProtection="1">
      <alignment horizontal="right"/>
      <protection locked="0"/>
    </xf>
    <xf numFmtId="2" fontId="15" fillId="0" borderId="1" xfId="2" applyNumberFormat="1" applyFont="1" applyFill="1" applyBorder="1" applyAlignment="1">
      <alignment horizontal="right"/>
      <protection locked="0"/>
    </xf>
    <xf numFmtId="0" fontId="0" fillId="0" borderId="0" xfId="0" applyFill="1" applyAlignment="1" applyProtection="1">
      <alignment horizontal="left" vertical="top"/>
      <protection locked="0"/>
    </xf>
    <xf numFmtId="0" fontId="12" fillId="0" borderId="0" xfId="0" applyFont="1" applyFill="1" applyAlignment="1" applyProtection="1">
      <alignment horizontal="left" vertical="center"/>
      <protection locked="0"/>
    </xf>
    <xf numFmtId="0" fontId="7" fillId="0" borderId="0" xfId="0" applyFont="1" applyFill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Fill="1" applyAlignment="1" applyProtection="1"/>
    <xf numFmtId="0" fontId="18" fillId="0" borderId="0" xfId="0" applyFont="1" applyFill="1" applyAlignment="1" applyProtection="1">
      <alignment horizontal="left" vertical="center"/>
      <protection locked="0"/>
    </xf>
    <xf numFmtId="0" fontId="22" fillId="0" borderId="0" xfId="0" applyFont="1" applyFill="1" applyAlignment="1" applyProtection="1">
      <alignment horizontal="left" vertical="center"/>
      <protection locked="0"/>
    </xf>
    <xf numFmtId="0" fontId="0" fillId="0" borderId="0" xfId="0" applyFill="1" applyAlignment="1" applyProtection="1">
      <alignment horizontal="left" vertical="center"/>
      <protection locked="0"/>
    </xf>
    <xf numFmtId="0" fontId="0" fillId="0" borderId="0" xfId="0" applyFill="1" applyAlignment="1" applyProtection="1">
      <alignment horizontal="right" vertical="top"/>
      <protection locked="0"/>
    </xf>
    <xf numFmtId="0" fontId="15" fillId="0" borderId="7" xfId="6" applyFont="1" applyFill="1" applyBorder="1" applyAlignment="1" applyProtection="1">
      <alignment horizontal="left" vertical="center" wrapText="1"/>
      <protection locked="0"/>
    </xf>
    <xf numFmtId="0" fontId="29" fillId="0" borderId="0" xfId="0" applyFont="1" applyFill="1" applyAlignment="1" applyProtection="1">
      <alignment horizontal="left" vertical="center"/>
      <protection locked="0"/>
    </xf>
    <xf numFmtId="0" fontId="26" fillId="0" borderId="0" xfId="10" applyFont="1" applyFill="1" applyAlignment="1">
      <alignment vertical="center" wrapText="1"/>
    </xf>
    <xf numFmtId="0" fontId="3" fillId="0" borderId="0" xfId="2" applyFont="1" applyFill="1" applyAlignment="1" applyProtection="1">
      <alignment horizontal="left"/>
    </xf>
    <xf numFmtId="0" fontId="10" fillId="0" borderId="0" xfId="11" applyFont="1" applyFill="1" applyAlignment="1" applyProtection="1">
      <alignment horizontal="center" vertical="center"/>
      <protection locked="0"/>
    </xf>
    <xf numFmtId="0" fontId="7" fillId="0" borderId="0" xfId="11" applyFont="1" applyFill="1" applyAlignment="1" applyProtection="1">
      <alignment horizontal="left" vertical="top"/>
      <protection locked="0"/>
    </xf>
    <xf numFmtId="0" fontId="7" fillId="0" borderId="0" xfId="11" applyFont="1" applyFill="1" applyAlignment="1" applyProtection="1"/>
    <xf numFmtId="0" fontId="7" fillId="0" borderId="0" xfId="11" applyFont="1" applyAlignment="1" applyProtection="1"/>
    <xf numFmtId="0" fontId="9" fillId="0" borderId="0" xfId="11" applyFont="1" applyFill="1" applyAlignment="1" applyProtection="1">
      <alignment horizontal="left"/>
    </xf>
    <xf numFmtId="0" fontId="4" fillId="0" borderId="0" xfId="11" applyFont="1" applyFill="1" applyAlignment="1" applyProtection="1">
      <alignment horizontal="left"/>
    </xf>
    <xf numFmtId="0" fontId="2" fillId="0" borderId="0" xfId="11" applyFont="1" applyFill="1" applyAlignment="1" applyProtection="1">
      <alignment horizontal="left" vertical="top"/>
      <protection locked="0"/>
    </xf>
    <xf numFmtId="0" fontId="8" fillId="0" borderId="0" xfId="11" applyFont="1" applyFill="1" applyAlignment="1" applyProtection="1">
      <alignment horizontal="left" vertical="top"/>
      <protection locked="0"/>
    </xf>
    <xf numFmtId="0" fontId="7" fillId="0" borderId="0" xfId="11" applyFont="1" applyAlignment="1" applyProtection="1">
      <alignment horizontal="left" vertical="top"/>
      <protection locked="0"/>
    </xf>
    <xf numFmtId="0" fontId="7" fillId="0" borderId="0" xfId="11" applyFont="1" applyFill="1" applyAlignment="1" applyProtection="1">
      <alignment horizontal="left" wrapText="1"/>
      <protection locked="0"/>
    </xf>
    <xf numFmtId="0" fontId="9" fillId="0" borderId="0" xfId="2" applyFont="1" applyFill="1" applyAlignment="1" applyProtection="1">
      <alignment horizontal="left"/>
    </xf>
    <xf numFmtId="0" fontId="31" fillId="0" borderId="0" xfId="2" applyFont="1" applyFill="1" applyAlignment="1" applyProtection="1">
      <alignment horizontal="center" vertical="center"/>
    </xf>
    <xf numFmtId="0" fontId="31" fillId="0" borderId="0" xfId="1" applyFont="1" applyFill="1" applyAlignment="1" applyProtection="1">
      <alignment horizontal="center" vertical="center"/>
    </xf>
    <xf numFmtId="165" fontId="5" fillId="2" borderId="3" xfId="9" applyNumberFormat="1" applyFont="1" applyFill="1" applyBorder="1" applyAlignment="1">
      <alignment horizontal="right"/>
      <protection locked="0"/>
    </xf>
    <xf numFmtId="164" fontId="5" fillId="2" borderId="1" xfId="2" applyNumberFormat="1" applyFont="1" applyFill="1" applyBorder="1" applyAlignment="1" applyProtection="1">
      <alignment horizontal="right"/>
      <protection locked="0"/>
    </xf>
    <xf numFmtId="0" fontId="5" fillId="2" borderId="1" xfId="2" applyFont="1" applyFill="1" applyBorder="1" applyAlignment="1" applyProtection="1">
      <alignment horizontal="left" wrapText="1"/>
      <protection locked="0"/>
    </xf>
    <xf numFmtId="2" fontId="5" fillId="2" borderId="1" xfId="2" applyNumberFormat="1" applyFont="1" applyFill="1" applyBorder="1" applyAlignment="1" applyProtection="1">
      <alignment horizontal="right"/>
      <protection locked="0"/>
    </xf>
    <xf numFmtId="0" fontId="6" fillId="2" borderId="1" xfId="2" applyFill="1" applyBorder="1" applyAlignment="1" applyProtection="1">
      <alignment vertical="top"/>
      <protection locked="0"/>
    </xf>
    <xf numFmtId="49" fontId="9" fillId="0" borderId="1" xfId="2" applyNumberFormat="1" applyFont="1" applyFill="1" applyBorder="1" applyAlignment="1" applyProtection="1">
      <alignment horizontal="center"/>
      <protection locked="0"/>
    </xf>
    <xf numFmtId="164" fontId="9" fillId="0" borderId="1" xfId="9" applyNumberFormat="1" applyFont="1" applyFill="1" applyBorder="1" applyAlignment="1">
      <alignment horizontal="right"/>
      <protection locked="0"/>
    </xf>
    <xf numFmtId="49" fontId="9" fillId="0" borderId="1" xfId="9" applyNumberFormat="1" applyFont="1" applyFill="1" applyBorder="1" applyAlignment="1">
      <alignment horizontal="left" wrapText="1"/>
      <protection locked="0"/>
    </xf>
    <xf numFmtId="0" fontId="9" fillId="0" borderId="1" xfId="9" applyFont="1" applyFill="1" applyBorder="1" applyAlignment="1">
      <alignment horizontal="left" wrapText="1"/>
      <protection locked="0"/>
    </xf>
    <xf numFmtId="2" fontId="9" fillId="0" borderId="1" xfId="9" applyNumberFormat="1" applyFont="1" applyFill="1" applyBorder="1" applyAlignment="1">
      <alignment horizontal="right" wrapText="1"/>
      <protection locked="0"/>
    </xf>
    <xf numFmtId="165" fontId="9" fillId="0" borderId="1" xfId="9" applyNumberFormat="1" applyFont="1" applyFill="1" applyBorder="1" applyAlignment="1">
      <alignment horizontal="right"/>
      <protection locked="0"/>
    </xf>
    <xf numFmtId="165" fontId="9" fillId="0" borderId="1" xfId="9" applyNumberFormat="1" applyFont="1" applyFill="1" applyBorder="1" applyAlignment="1">
      <alignment horizontal="center"/>
      <protection locked="0"/>
    </xf>
    <xf numFmtId="0" fontId="18" fillId="0" borderId="0" xfId="9" applyFont="1" applyFill="1" applyAlignment="1">
      <alignment horizontal="left" vertical="center"/>
      <protection locked="0"/>
    </xf>
    <xf numFmtId="0" fontId="11" fillId="0" borderId="0" xfId="9" applyFont="1" applyFill="1" applyAlignment="1">
      <alignment horizontal="left" vertical="center"/>
      <protection locked="0"/>
    </xf>
    <xf numFmtId="0" fontId="7" fillId="0" borderId="0" xfId="9" applyFill="1" applyAlignment="1">
      <alignment horizontal="left" vertical="top"/>
      <protection locked="0"/>
    </xf>
    <xf numFmtId="0" fontId="15" fillId="0" borderId="1" xfId="9" applyFont="1" applyFill="1" applyBorder="1" applyAlignment="1" applyProtection="1">
      <alignment horizontal="left" wrapText="1"/>
      <protection locked="0"/>
    </xf>
    <xf numFmtId="0" fontId="9" fillId="0" borderId="1" xfId="9" applyFont="1" applyFill="1" applyBorder="1" applyAlignment="1" applyProtection="1">
      <alignment horizontal="left" wrapText="1"/>
      <protection locked="0"/>
    </xf>
    <xf numFmtId="2" fontId="15" fillId="0" borderId="1" xfId="9" applyNumberFormat="1" applyFont="1" applyFill="1" applyBorder="1" applyAlignment="1">
      <alignment horizontal="right"/>
      <protection locked="0"/>
    </xf>
    <xf numFmtId="165" fontId="28" fillId="0" borderId="1" xfId="9" applyNumberFormat="1" applyFont="1" applyFill="1" applyBorder="1" applyAlignment="1">
      <alignment horizontal="right"/>
      <protection locked="0"/>
    </xf>
    <xf numFmtId="0" fontId="33" fillId="0" borderId="0" xfId="9" applyFont="1" applyFill="1" applyAlignment="1">
      <alignment horizontal="left" vertical="center"/>
      <protection locked="0"/>
    </xf>
    <xf numFmtId="164" fontId="34" fillId="0" borderId="1" xfId="2" applyNumberFormat="1" applyFont="1" applyFill="1" applyBorder="1" applyAlignment="1" applyProtection="1">
      <alignment horizontal="right"/>
      <protection locked="0"/>
    </xf>
    <xf numFmtId="0" fontId="34" fillId="0" borderId="1" xfId="2" applyFont="1" applyFill="1" applyBorder="1" applyAlignment="1" applyProtection="1">
      <alignment horizontal="left" wrapText="1"/>
      <protection locked="0"/>
    </xf>
    <xf numFmtId="165" fontId="34" fillId="0" borderId="1" xfId="2" applyNumberFormat="1" applyFont="1" applyFill="1" applyBorder="1" applyAlignment="1" applyProtection="1">
      <alignment horizontal="right"/>
      <protection locked="0"/>
    </xf>
    <xf numFmtId="165" fontId="26" fillId="0" borderId="1" xfId="2" applyNumberFormat="1" applyFont="1" applyFill="1" applyBorder="1" applyAlignment="1" applyProtection="1">
      <alignment horizontal="center"/>
      <protection locked="0"/>
    </xf>
    <xf numFmtId="49" fontId="9" fillId="0" borderId="1" xfId="2" applyNumberFormat="1" applyFont="1" applyFill="1" applyBorder="1" applyAlignment="1">
      <alignment horizontal="right" wrapText="1"/>
      <protection locked="0"/>
    </xf>
    <xf numFmtId="0" fontId="9" fillId="0" borderId="1" xfId="2" applyFont="1" applyFill="1" applyBorder="1" applyAlignment="1">
      <alignment horizontal="left" wrapText="1"/>
      <protection locked="0"/>
    </xf>
    <xf numFmtId="2" fontId="9" fillId="0" borderId="1" xfId="2" applyNumberFormat="1" applyFont="1" applyFill="1" applyBorder="1" applyAlignment="1">
      <alignment horizontal="right"/>
      <protection locked="0"/>
    </xf>
    <xf numFmtId="49" fontId="9" fillId="0" borderId="1" xfId="2" applyNumberFormat="1" applyFont="1" applyFill="1" applyBorder="1" applyAlignment="1">
      <alignment horizontal="left" wrapText="1"/>
      <protection locked="0"/>
    </xf>
    <xf numFmtId="0" fontId="15" fillId="0" borderId="1" xfId="2" applyFont="1" applyFill="1" applyBorder="1" applyAlignment="1">
      <alignment horizontal="left" wrapText="1"/>
      <protection locked="0"/>
    </xf>
    <xf numFmtId="165" fontId="9" fillId="0" borderId="1" xfId="2" applyNumberFormat="1" applyFont="1" applyFill="1" applyBorder="1" applyAlignment="1">
      <alignment horizontal="center"/>
      <protection locked="0"/>
    </xf>
    <xf numFmtId="164" fontId="17" fillId="0" borderId="1" xfId="2" applyNumberFormat="1" applyFont="1" applyFill="1" applyBorder="1" applyAlignment="1" applyProtection="1">
      <alignment horizontal="right"/>
      <protection locked="0"/>
    </xf>
    <xf numFmtId="165" fontId="15" fillId="3" borderId="1" xfId="2" applyNumberFormat="1" applyFont="1" applyFill="1" applyBorder="1" applyAlignment="1" applyProtection="1">
      <alignment horizontal="right"/>
      <protection locked="0"/>
    </xf>
    <xf numFmtId="2" fontId="5" fillId="0" borderId="1" xfId="2" applyNumberFormat="1" applyFont="1" applyFill="1" applyBorder="1" applyAlignment="1">
      <alignment horizontal="right"/>
      <protection locked="0"/>
    </xf>
    <xf numFmtId="165" fontId="5" fillId="2" borderId="1" xfId="2" applyNumberFormat="1" applyFont="1" applyFill="1" applyBorder="1" applyAlignment="1">
      <alignment horizontal="right"/>
      <protection locked="0"/>
    </xf>
    <xf numFmtId="0" fontId="6" fillId="2" borderId="1" xfId="2" applyFill="1" applyBorder="1" applyAlignment="1">
      <alignment horizontal="left" vertical="top"/>
      <protection locked="0"/>
    </xf>
    <xf numFmtId="49" fontId="9" fillId="0" borderId="1" xfId="2" applyNumberFormat="1" applyFont="1" applyFill="1" applyBorder="1" applyAlignment="1" applyProtection="1">
      <alignment horizontal="right" wrapText="1"/>
      <protection locked="0"/>
    </xf>
    <xf numFmtId="164" fontId="28" fillId="0" borderId="1" xfId="2" applyNumberFormat="1" applyFont="1" applyFill="1" applyBorder="1" applyAlignment="1">
      <alignment horizontal="right"/>
      <protection locked="0"/>
    </xf>
    <xf numFmtId="49" fontId="28" fillId="0" borderId="1" xfId="2" applyNumberFormat="1" applyFont="1" applyFill="1" applyBorder="1" applyAlignment="1">
      <alignment horizontal="left" wrapText="1"/>
      <protection locked="0"/>
    </xf>
    <xf numFmtId="0" fontId="28" fillId="0" borderId="1" xfId="2" applyFont="1" applyFill="1" applyBorder="1" applyAlignment="1">
      <alignment horizontal="left" wrapText="1"/>
      <protection locked="0"/>
    </xf>
    <xf numFmtId="2" fontId="19" fillId="0" borderId="1" xfId="2" applyNumberFormat="1" applyFont="1" applyFill="1" applyBorder="1" applyAlignment="1" applyProtection="1">
      <alignment horizontal="right"/>
      <protection locked="0"/>
    </xf>
    <xf numFmtId="0" fontId="40" fillId="0" borderId="1" xfId="2" applyFont="1" applyFill="1" applyBorder="1" applyAlignment="1" applyProtection="1">
      <alignment horizontal="center" vertical="center"/>
      <protection locked="0"/>
    </xf>
    <xf numFmtId="0" fontId="24" fillId="0" borderId="1" xfId="2" applyFont="1" applyFill="1" applyBorder="1" applyAlignment="1" applyProtection="1">
      <alignment horizontal="left" wrapText="1"/>
      <protection locked="0"/>
    </xf>
    <xf numFmtId="2" fontId="17" fillId="0" borderId="1" xfId="2" applyNumberFormat="1" applyFont="1" applyFill="1" applyBorder="1" applyAlignment="1" applyProtection="1">
      <alignment horizontal="right"/>
      <protection locked="0"/>
    </xf>
    <xf numFmtId="165" fontId="23" fillId="0" borderId="1" xfId="2" applyNumberFormat="1" applyFont="1" applyFill="1" applyBorder="1" applyAlignment="1" applyProtection="1">
      <alignment horizontal="center" vertical="center"/>
      <protection locked="0"/>
    </xf>
    <xf numFmtId="49" fontId="28" fillId="0" borderId="1" xfId="2" applyNumberFormat="1" applyFont="1" applyFill="1" applyBorder="1" applyAlignment="1" applyProtection="1">
      <alignment horizontal="left" wrapText="1"/>
      <protection locked="0"/>
    </xf>
    <xf numFmtId="9" fontId="28" fillId="0" borderId="1" xfId="2" applyNumberFormat="1" applyFont="1" applyFill="1" applyBorder="1" applyAlignment="1" applyProtection="1">
      <alignment horizontal="left" wrapText="1"/>
      <protection locked="0"/>
    </xf>
    <xf numFmtId="165" fontId="5" fillId="0" borderId="1" xfId="2" applyNumberFormat="1" applyFont="1" applyFill="1" applyBorder="1" applyAlignment="1">
      <alignment horizontal="right"/>
      <protection locked="0"/>
    </xf>
    <xf numFmtId="164" fontId="37" fillId="0" borderId="1" xfId="2" applyNumberFormat="1" applyFont="1" applyFill="1" applyBorder="1" applyAlignment="1">
      <alignment horizontal="right"/>
      <protection locked="0"/>
    </xf>
    <xf numFmtId="0" fontId="37" fillId="0" borderId="1" xfId="2" applyFont="1" applyFill="1" applyBorder="1" applyAlignment="1">
      <alignment horizontal="left" wrapText="1"/>
      <protection locked="0"/>
    </xf>
    <xf numFmtId="2" fontId="37" fillId="0" borderId="1" xfId="2" applyNumberFormat="1" applyFont="1" applyFill="1" applyBorder="1" applyAlignment="1">
      <alignment horizontal="right"/>
      <protection locked="0"/>
    </xf>
    <xf numFmtId="165" fontId="37" fillId="0" borderId="1" xfId="2" applyNumberFormat="1" applyFont="1" applyFill="1" applyBorder="1" applyAlignment="1">
      <alignment horizontal="right"/>
      <protection locked="0"/>
    </xf>
    <xf numFmtId="165" fontId="37" fillId="0" borderId="1" xfId="2" applyNumberFormat="1" applyFont="1" applyFill="1" applyBorder="1" applyAlignment="1">
      <alignment horizontal="center"/>
      <protection locked="0"/>
    </xf>
    <xf numFmtId="0" fontId="38" fillId="0" borderId="1" xfId="2" applyFont="1" applyFill="1" applyBorder="1" applyAlignment="1">
      <alignment horizontal="left" wrapText="1"/>
      <protection locked="0"/>
    </xf>
    <xf numFmtId="2" fontId="38" fillId="0" borderId="1" xfId="2" applyNumberFormat="1" applyFont="1" applyFill="1" applyBorder="1" applyAlignment="1">
      <alignment horizontal="left"/>
      <protection locked="0"/>
    </xf>
    <xf numFmtId="2" fontId="38" fillId="0" borderId="1" xfId="2" applyNumberFormat="1" applyFont="1" applyFill="1" applyBorder="1" applyAlignment="1">
      <alignment horizontal="right"/>
      <protection locked="0"/>
    </xf>
    <xf numFmtId="0" fontId="36" fillId="0" borderId="1" xfId="2" applyFont="1" applyFill="1" applyBorder="1" applyAlignment="1">
      <alignment vertical="top"/>
      <protection locked="0"/>
    </xf>
    <xf numFmtId="0" fontId="18" fillId="0" borderId="0" xfId="4" applyFont="1" applyFill="1" applyAlignment="1">
      <alignment horizontal="left" vertical="center"/>
      <protection locked="0"/>
    </xf>
    <xf numFmtId="49" fontId="9" fillId="0" borderId="1" xfId="9" applyNumberFormat="1" applyFont="1" applyFill="1" applyBorder="1" applyAlignment="1">
      <alignment horizontal="right" wrapText="1"/>
      <protection locked="0"/>
    </xf>
    <xf numFmtId="0" fontId="15" fillId="0" borderId="1" xfId="9" applyFont="1" applyFill="1" applyBorder="1" applyAlignment="1">
      <alignment horizontal="left" wrapText="1"/>
      <protection locked="0"/>
    </xf>
    <xf numFmtId="164" fontId="19" fillId="0" borderId="1" xfId="9" applyNumberFormat="1" applyFont="1" applyFill="1" applyBorder="1" applyAlignment="1">
      <alignment horizontal="right"/>
      <protection locked="0"/>
    </xf>
    <xf numFmtId="49" fontId="19" fillId="0" borderId="1" xfId="9" applyNumberFormat="1" applyFont="1" applyFill="1" applyBorder="1" applyAlignment="1">
      <alignment horizontal="left" wrapText="1"/>
      <protection locked="0"/>
    </xf>
    <xf numFmtId="0" fontId="19" fillId="0" borderId="1" xfId="9" applyFont="1" applyFill="1" applyBorder="1" applyAlignment="1">
      <alignment horizontal="left" wrapText="1"/>
      <protection locked="0"/>
    </xf>
    <xf numFmtId="165" fontId="19" fillId="0" borderId="1" xfId="9" applyNumberFormat="1" applyFont="1" applyFill="1" applyBorder="1" applyAlignment="1">
      <alignment horizontal="right"/>
      <protection locked="0"/>
    </xf>
    <xf numFmtId="0" fontId="7" fillId="0" borderId="1" xfId="9" applyFont="1" applyFill="1" applyBorder="1" applyAlignment="1">
      <alignment horizontal="left" vertical="top"/>
      <protection locked="0"/>
    </xf>
    <xf numFmtId="0" fontId="7" fillId="0" borderId="0" xfId="9" applyAlignment="1">
      <alignment horizontal="left" vertical="top"/>
      <protection locked="0"/>
    </xf>
    <xf numFmtId="164" fontId="5" fillId="0" borderId="1" xfId="9" applyNumberFormat="1" applyFont="1" applyFill="1" applyBorder="1" applyAlignment="1" applyProtection="1">
      <alignment horizontal="right"/>
    </xf>
    <xf numFmtId="0" fontId="5" fillId="0" borderId="1" xfId="9" applyFont="1" applyFill="1" applyBorder="1" applyAlignment="1" applyProtection="1">
      <alignment horizontal="left" wrapText="1"/>
    </xf>
    <xf numFmtId="2" fontId="5" fillId="0" borderId="1" xfId="9" applyNumberFormat="1" applyFont="1" applyFill="1" applyBorder="1" applyAlignment="1" applyProtection="1">
      <alignment horizontal="right"/>
    </xf>
    <xf numFmtId="165" fontId="5" fillId="0" borderId="1" xfId="9" applyNumberFormat="1" applyFont="1" applyFill="1" applyBorder="1" applyAlignment="1" applyProtection="1">
      <alignment horizontal="right"/>
    </xf>
    <xf numFmtId="0" fontId="7" fillId="0" borderId="1" xfId="9" applyFill="1" applyBorder="1" applyAlignment="1" applyProtection="1">
      <alignment horizontal="left" vertical="top"/>
    </xf>
    <xf numFmtId="164" fontId="9" fillId="0" borderId="1" xfId="9" applyNumberFormat="1" applyFont="1" applyFill="1" applyBorder="1" applyAlignment="1" applyProtection="1">
      <alignment horizontal="right"/>
    </xf>
    <xf numFmtId="49" fontId="9" fillId="0" borderId="1" xfId="9" applyNumberFormat="1" applyFont="1" applyFill="1" applyBorder="1" applyAlignment="1" applyProtection="1">
      <alignment horizontal="left" wrapText="1"/>
    </xf>
    <xf numFmtId="0" fontId="9" fillId="0" borderId="1" xfId="9" applyFont="1" applyFill="1" applyBorder="1" applyAlignment="1" applyProtection="1">
      <alignment horizontal="left" wrapText="1"/>
    </xf>
    <xf numFmtId="2" fontId="9" fillId="0" borderId="1" xfId="9" applyNumberFormat="1" applyFont="1" applyFill="1" applyBorder="1" applyAlignment="1" applyProtection="1">
      <alignment horizontal="right"/>
    </xf>
    <xf numFmtId="165" fontId="9" fillId="0" borderId="1" xfId="9" applyNumberFormat="1" applyFont="1" applyFill="1" applyBorder="1" applyAlignment="1" applyProtection="1">
      <alignment horizontal="right"/>
    </xf>
    <xf numFmtId="165" fontId="9" fillId="0" borderId="1" xfId="9" applyNumberFormat="1" applyFont="1" applyFill="1" applyBorder="1" applyAlignment="1" applyProtection="1">
      <alignment horizontal="center"/>
    </xf>
    <xf numFmtId="49" fontId="9" fillId="0" borderId="1" xfId="9" applyNumberFormat="1" applyFont="1" applyFill="1" applyBorder="1" applyAlignment="1" applyProtection="1">
      <alignment horizontal="right" wrapText="1"/>
    </xf>
    <xf numFmtId="0" fontId="15" fillId="0" borderId="1" xfId="9" applyFont="1" applyFill="1" applyBorder="1" applyAlignment="1" applyProtection="1">
      <alignment horizontal="left" wrapText="1"/>
    </xf>
    <xf numFmtId="2" fontId="15" fillId="0" borderId="1" xfId="9" applyNumberFormat="1" applyFont="1" applyFill="1" applyBorder="1" applyAlignment="1" applyProtection="1">
      <alignment horizontal="right"/>
    </xf>
    <xf numFmtId="164" fontId="25" fillId="0" borderId="0" xfId="2" applyNumberFormat="1" applyFont="1" applyAlignment="1" applyProtection="1">
      <alignment horizontal="right"/>
      <protection locked="0"/>
    </xf>
    <xf numFmtId="0" fontId="25" fillId="0" borderId="0" xfId="2" applyFont="1" applyAlignment="1" applyProtection="1">
      <alignment horizontal="left" wrapText="1"/>
      <protection locked="0"/>
    </xf>
    <xf numFmtId="166" fontId="25" fillId="0" borderId="0" xfId="2" applyNumberFormat="1" applyFont="1" applyAlignment="1" applyProtection="1">
      <alignment horizontal="right"/>
      <protection locked="0"/>
    </xf>
    <xf numFmtId="165" fontId="25" fillId="0" borderId="0" xfId="2" applyNumberFormat="1" applyFont="1" applyFill="1" applyAlignment="1" applyProtection="1">
      <alignment horizontal="right"/>
      <protection locked="0"/>
    </xf>
    <xf numFmtId="165" fontId="25" fillId="0" borderId="0" xfId="2" applyNumberFormat="1" applyFont="1" applyAlignment="1" applyProtection="1">
      <alignment horizontal="right"/>
      <protection locked="0"/>
    </xf>
    <xf numFmtId="164" fontId="6" fillId="0" borderId="0" xfId="2" applyNumberFormat="1" applyAlignment="1" applyProtection="1">
      <alignment horizontal="right" vertical="top"/>
      <protection locked="0"/>
    </xf>
    <xf numFmtId="0" fontId="6" fillId="0" borderId="0" xfId="2" applyAlignment="1" applyProtection="1">
      <alignment horizontal="left" vertical="top" wrapText="1"/>
      <protection locked="0"/>
    </xf>
    <xf numFmtId="166" fontId="6" fillId="0" borderId="0" xfId="2" applyNumberFormat="1" applyAlignment="1" applyProtection="1">
      <alignment horizontal="right" vertical="top"/>
      <protection locked="0"/>
    </xf>
    <xf numFmtId="165" fontId="6" fillId="0" borderId="0" xfId="2" applyNumberFormat="1" applyFill="1" applyAlignment="1" applyProtection="1">
      <alignment horizontal="right" vertical="top"/>
      <protection locked="0"/>
    </xf>
    <xf numFmtId="165" fontId="6" fillId="0" borderId="0" xfId="2" applyNumberFormat="1" applyAlignment="1" applyProtection="1">
      <alignment horizontal="right" vertical="top"/>
      <protection locked="0"/>
    </xf>
    <xf numFmtId="0" fontId="1" fillId="0" borderId="0" xfId="2" applyFont="1" applyAlignment="1" applyProtection="1">
      <alignment horizontal="left" vertical="top"/>
      <protection locked="0"/>
    </xf>
    <xf numFmtId="0" fontId="1" fillId="0" borderId="0" xfId="2" applyFont="1" applyFill="1" applyAlignment="1" applyProtection="1">
      <alignment horizontal="left" vertical="top"/>
      <protection locked="0"/>
    </xf>
    <xf numFmtId="0" fontId="5" fillId="0" borderId="4" xfId="2" applyFont="1" applyBorder="1" applyAlignment="1" applyProtection="1">
      <alignment horizontal="left"/>
      <protection locked="0"/>
    </xf>
    <xf numFmtId="0" fontId="19" fillId="0" borderId="5" xfId="2" applyFont="1" applyBorder="1" applyAlignment="1" applyProtection="1">
      <alignment horizontal="center"/>
      <protection locked="0"/>
    </xf>
    <xf numFmtId="166" fontId="19" fillId="0" borderId="5" xfId="2" applyNumberFormat="1" applyFont="1" applyBorder="1" applyAlignment="1" applyProtection="1">
      <alignment horizontal="right"/>
      <protection locked="0"/>
    </xf>
    <xf numFmtId="165" fontId="19" fillId="0" borderId="5" xfId="2" applyNumberFormat="1" applyFont="1" applyFill="1" applyBorder="1" applyAlignment="1" applyProtection="1">
      <alignment horizontal="right"/>
      <protection locked="0"/>
    </xf>
    <xf numFmtId="165" fontId="5" fillId="0" borderId="2" xfId="2" applyNumberFormat="1" applyFont="1" applyBorder="1" applyAlignment="1" applyProtection="1">
      <alignment horizontal="right"/>
      <protection locked="0"/>
    </xf>
    <xf numFmtId="164" fontId="19" fillId="0" borderId="0" xfId="2" applyNumberFormat="1" applyFont="1" applyBorder="1" applyAlignment="1" applyProtection="1">
      <alignment horizontal="right"/>
      <protection locked="0"/>
    </xf>
    <xf numFmtId="0" fontId="19" fillId="0" borderId="0" xfId="2" applyFont="1" applyBorder="1" applyAlignment="1" applyProtection="1">
      <alignment horizontal="left" wrapText="1"/>
      <protection locked="0"/>
    </xf>
    <xf numFmtId="0" fontId="9" fillId="0" borderId="0" xfId="2" applyFont="1" applyBorder="1" applyAlignment="1" applyProtection="1">
      <alignment horizontal="left" wrapText="1"/>
      <protection locked="0"/>
    </xf>
    <xf numFmtId="0" fontId="19" fillId="0" borderId="0" xfId="2" applyFont="1" applyBorder="1" applyAlignment="1" applyProtection="1">
      <alignment horizontal="center" wrapText="1"/>
      <protection locked="0"/>
    </xf>
    <xf numFmtId="166" fontId="19" fillId="0" borderId="0" xfId="2" applyNumberFormat="1" applyFont="1" applyBorder="1" applyAlignment="1" applyProtection="1">
      <alignment horizontal="right"/>
      <protection locked="0"/>
    </xf>
    <xf numFmtId="165" fontId="19" fillId="0" borderId="0" xfId="2" applyNumberFormat="1" applyFont="1" applyFill="1" applyBorder="1" applyAlignment="1" applyProtection="1">
      <alignment horizontal="right"/>
      <protection locked="0"/>
    </xf>
    <xf numFmtId="165" fontId="9" fillId="0" borderId="0" xfId="2" applyNumberFormat="1" applyFont="1" applyBorder="1" applyAlignment="1" applyProtection="1">
      <alignment horizontal="right"/>
      <protection locked="0"/>
    </xf>
    <xf numFmtId="0" fontId="6" fillId="0" borderId="0" xfId="2" applyAlignment="1" applyProtection="1">
      <alignment vertical="top"/>
      <protection locked="0"/>
    </xf>
    <xf numFmtId="0" fontId="2" fillId="0" borderId="0" xfId="2" applyFont="1" applyFill="1" applyAlignment="1">
      <alignment vertical="center" wrapText="1"/>
      <protection locked="0"/>
    </xf>
    <xf numFmtId="0" fontId="6" fillId="0" borderId="0" xfId="2" applyFill="1" applyAlignment="1">
      <alignment vertical="top"/>
      <protection locked="0"/>
    </xf>
    <xf numFmtId="0" fontId="6" fillId="0" borderId="0" xfId="2" applyAlignment="1">
      <alignment vertical="top"/>
      <protection locked="0"/>
    </xf>
    <xf numFmtId="0" fontId="32" fillId="0" borderId="0" xfId="0" applyFont="1" applyFill="1" applyAlignment="1" applyProtection="1">
      <alignment horizontal="right" vertical="center"/>
      <protection locked="0"/>
    </xf>
    <xf numFmtId="0" fontId="32" fillId="0" borderId="0" xfId="0" applyFont="1" applyFill="1" applyAlignment="1" applyProtection="1">
      <alignment horizontal="left" vertical="center"/>
      <protection locked="0"/>
    </xf>
    <xf numFmtId="0" fontId="35" fillId="0" borderId="0" xfId="0" applyFont="1" applyFill="1" applyAlignment="1" applyProtection="1">
      <alignment horizontal="left" vertical="center"/>
      <protection locked="0"/>
    </xf>
    <xf numFmtId="0" fontId="36" fillId="0" borderId="0" xfId="0" applyFont="1" applyFill="1" applyAlignment="1" applyProtection="1">
      <alignment horizontal="left" vertical="center"/>
      <protection locked="0"/>
    </xf>
    <xf numFmtId="164" fontId="37" fillId="0" borderId="0" xfId="0" applyNumberFormat="1" applyFont="1" applyFill="1" applyBorder="1" applyAlignment="1" applyProtection="1">
      <alignment horizontal="right"/>
      <protection locked="0"/>
    </xf>
    <xf numFmtId="0" fontId="37" fillId="0" borderId="0" xfId="0" applyFont="1" applyFill="1" applyBorder="1" applyAlignment="1" applyProtection="1">
      <alignment horizontal="left" wrapText="1"/>
      <protection locked="0"/>
    </xf>
    <xf numFmtId="0" fontId="38" fillId="0" borderId="0" xfId="0" applyFont="1" applyFill="1" applyBorder="1" applyAlignment="1" applyProtection="1">
      <alignment horizontal="left" wrapText="1"/>
      <protection locked="0"/>
    </xf>
    <xf numFmtId="2" fontId="37" fillId="0" borderId="0" xfId="0" applyNumberFormat="1" applyFont="1" applyFill="1" applyBorder="1" applyAlignment="1" applyProtection="1">
      <alignment horizontal="right"/>
      <protection locked="0"/>
    </xf>
    <xf numFmtId="165" fontId="37" fillId="0" borderId="0" xfId="0" applyNumberFormat="1" applyFont="1" applyFill="1" applyBorder="1" applyAlignment="1" applyProtection="1">
      <alignment horizontal="right"/>
      <protection locked="0"/>
    </xf>
    <xf numFmtId="0" fontId="36" fillId="0" borderId="0" xfId="0" applyFont="1" applyFill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horizontal="left" vertical="center"/>
      <protection locked="0"/>
    </xf>
    <xf numFmtId="0" fontId="39" fillId="0" borderId="0" xfId="0" applyFont="1" applyFill="1" applyAlignment="1" applyProtection="1">
      <alignment horizontal="left" vertical="top"/>
      <protection locked="0"/>
    </xf>
    <xf numFmtId="0" fontId="39" fillId="0" borderId="0" xfId="0" applyFont="1" applyFill="1" applyAlignment="1" applyProtection="1"/>
    <xf numFmtId="0" fontId="7" fillId="0" borderId="0" xfId="0" applyFont="1" applyFill="1" applyAlignment="1" applyProtection="1"/>
    <xf numFmtId="0" fontId="0" fillId="0" borderId="0" xfId="0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left" vertical="center"/>
      <protection locked="0"/>
    </xf>
    <xf numFmtId="0" fontId="12" fillId="0" borderId="0" xfId="0" applyFont="1" applyFill="1" applyAlignment="1" applyProtection="1">
      <alignment horizontal="right" vertical="center"/>
      <protection locked="0"/>
    </xf>
    <xf numFmtId="0" fontId="41" fillId="0" borderId="0" xfId="0" applyFont="1" applyFill="1" applyAlignment="1" applyProtection="1">
      <alignment horizontal="right" vertical="center"/>
      <protection locked="0"/>
    </xf>
    <xf numFmtId="0" fontId="41" fillId="0" borderId="0" xfId="0" applyFont="1" applyFill="1" applyAlignment="1" applyProtection="1">
      <alignment horizontal="left" vertical="center"/>
      <protection locked="0"/>
    </xf>
    <xf numFmtId="0" fontId="38" fillId="0" borderId="0" xfId="0" applyFont="1" applyFill="1" applyBorder="1" applyAlignment="1" applyProtection="1">
      <alignment horizontal="left" vertical="center" wrapText="1"/>
      <protection locked="0"/>
    </xf>
    <xf numFmtId="0" fontId="37" fillId="0" borderId="0" xfId="0" applyFont="1" applyFill="1" applyBorder="1" applyAlignment="1" applyProtection="1">
      <alignment horizontal="left" vertical="center" wrapText="1"/>
      <protection locked="0"/>
    </xf>
    <xf numFmtId="2" fontId="9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horizontal="left" vertical="center"/>
      <protection locked="0"/>
    </xf>
    <xf numFmtId="165" fontId="31" fillId="0" borderId="1" xfId="2" applyNumberFormat="1" applyFont="1" applyFill="1" applyBorder="1" applyAlignment="1" applyProtection="1">
      <alignment horizontal="right" vertical="center"/>
      <protection locked="0"/>
    </xf>
    <xf numFmtId="0" fontId="42" fillId="0" borderId="0" xfId="0" applyFont="1" applyFill="1" applyAlignment="1" applyProtection="1">
      <alignment horizontal="left" vertical="center"/>
      <protection locked="0"/>
    </xf>
    <xf numFmtId="0" fontId="43" fillId="0" borderId="0" xfId="0" applyFont="1" applyFill="1" applyAlignment="1" applyProtection="1">
      <alignment horizontal="left" vertical="center"/>
      <protection locked="0"/>
    </xf>
    <xf numFmtId="0" fontId="8" fillId="0" borderId="0" xfId="9" applyFont="1" applyFill="1" applyAlignment="1">
      <alignment horizontal="left" vertical="top"/>
      <protection locked="0"/>
    </xf>
    <xf numFmtId="165" fontId="20" fillId="0" borderId="0" xfId="9" applyNumberFormat="1" applyFont="1" applyFill="1" applyAlignment="1">
      <alignment horizontal="left" vertical="center"/>
      <protection locked="0"/>
    </xf>
    <xf numFmtId="0" fontId="20" fillId="0" borderId="0" xfId="9" applyFont="1" applyFill="1" applyAlignment="1">
      <alignment horizontal="left" vertical="top"/>
      <protection locked="0"/>
    </xf>
    <xf numFmtId="0" fontId="26" fillId="0" borderId="0" xfId="10" applyFont="1" applyFill="1" applyAlignment="1">
      <alignment vertical="center" wrapText="1"/>
    </xf>
    <xf numFmtId="0" fontId="2" fillId="0" borderId="0" xfId="2" applyFont="1" applyFill="1" applyAlignment="1" applyProtection="1">
      <alignment vertical="center" wrapText="1"/>
      <protection locked="0"/>
    </xf>
    <xf numFmtId="0" fontId="5" fillId="0" borderId="0" xfId="1" applyFont="1" applyFill="1" applyAlignment="1" applyProtection="1">
      <alignment horizontal="left" vertical="center" wrapText="1"/>
    </xf>
    <xf numFmtId="0" fontId="6" fillId="0" borderId="0" xfId="2" applyAlignment="1" applyProtection="1">
      <alignment horizontal="left" vertical="center" wrapText="1"/>
    </xf>
    <xf numFmtId="0" fontId="5" fillId="0" borderId="0" xfId="1" applyFont="1" applyFill="1" applyAlignment="1" applyProtection="1">
      <alignment horizontal="left" wrapText="1"/>
    </xf>
    <xf numFmtId="0" fontId="7" fillId="0" borderId="0" xfId="11" applyFont="1" applyFill="1" applyAlignment="1" applyProtection="1">
      <alignment horizontal="left" wrapText="1"/>
      <protection locked="0"/>
    </xf>
    <xf numFmtId="164" fontId="5" fillId="0" borderId="4" xfId="2" applyNumberFormat="1" applyFont="1" applyBorder="1" applyAlignment="1" applyProtection="1">
      <alignment horizontal="center"/>
      <protection locked="0"/>
    </xf>
    <xf numFmtId="0" fontId="8" fillId="0" borderId="5" xfId="2" applyFont="1" applyBorder="1" applyAlignment="1" applyProtection="1">
      <alignment horizontal="center"/>
      <protection locked="0"/>
    </xf>
    <xf numFmtId="0" fontId="8" fillId="0" borderId="6" xfId="2" applyFont="1" applyBorder="1" applyAlignment="1" applyProtection="1">
      <alignment horizontal="center"/>
      <protection locked="0"/>
    </xf>
    <xf numFmtId="0" fontId="6" fillId="0" borderId="0" xfId="2" applyFill="1" applyAlignment="1" applyProtection="1">
      <alignment vertical="center" wrapText="1"/>
      <protection locked="0"/>
    </xf>
    <xf numFmtId="0" fontId="2" fillId="0" borderId="0" xfId="1" applyFill="1" applyAlignment="1">
      <alignment vertical="center" wrapText="1"/>
      <protection locked="0"/>
    </xf>
  </cellXfs>
  <cellStyles count="12">
    <cellStyle name="Hypertextový odkaz" xfId="4" builtinId="8"/>
    <cellStyle name="Normální" xfId="0" builtinId="0"/>
    <cellStyle name="Normální 12 2" xfId="5"/>
    <cellStyle name="normální 13" xfId="3"/>
    <cellStyle name="Normální 13 2" xfId="11"/>
    <cellStyle name="normální 14" xfId="9"/>
    <cellStyle name="Normální 2" xfId="1"/>
    <cellStyle name="Normální 3" xfId="2"/>
    <cellStyle name="Normální 7" xfId="8"/>
    <cellStyle name="normální 9" xfId="6"/>
    <cellStyle name="normální 9 2" xfId="7"/>
    <cellStyle name="normální_POL.XLS" xfId="1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70%20Nemocnice%20Frydek-Mistek\470-02%20Stav%20upravy%20ocni%20a%20ORL\4%20-%20PD\5%20-%20DSP+DPS\O&#268;N&#205;%20-%20A%20-%201.NP\ROZPOCET\ROZPOCET-EXCEL\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akazky%20z%20S\568%20-%20Reko%20objektu%20PdF%20MU%20Brno\2020-12-11%20ROZPOCET%20pro%20DPS\03%20-%20Rekonstrukce%20kancelari%20Katedry%20psychologie%202.NP\TO-344-06%20DPS%20-%20SOUHR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07%20Transformace%20DOZP%20Hlinany\01%20Rekonstrukce%20Teplice\4%20-%20VD\4%20-%20DSP\Rozpocet\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96"/>
  <sheetViews>
    <sheetView tabSelected="1" zoomScaleNormal="100" workbookViewId="0"/>
  </sheetViews>
  <sheetFormatPr defaultColWidth="9" defaultRowHeight="12" customHeight="1"/>
  <cols>
    <col min="1" max="1" width="4.140625" style="9" customWidth="1"/>
    <col min="2" max="2" width="4.28515625" style="10" customWidth="1"/>
    <col min="3" max="3" width="13.5703125" style="10" customWidth="1"/>
    <col min="4" max="4" width="65" style="10" customWidth="1"/>
    <col min="5" max="5" width="6.7109375" style="10" customWidth="1"/>
    <col min="6" max="6" width="8.42578125" style="56" customWidth="1"/>
    <col min="7" max="7" width="10" style="57" customWidth="1"/>
    <col min="8" max="8" width="15.7109375" style="57" customWidth="1"/>
    <col min="9" max="9" width="18.140625" style="58" customWidth="1"/>
    <col min="10" max="10" width="17.85546875" style="58" customWidth="1"/>
    <col min="11" max="11" width="16.5703125" style="58" customWidth="1"/>
    <col min="12" max="63" width="9" style="58"/>
    <col min="64" max="256" width="9" style="11"/>
    <col min="257" max="257" width="4.140625" style="11" customWidth="1"/>
    <col min="258" max="258" width="4.28515625" style="11" customWidth="1"/>
    <col min="259" max="259" width="13.5703125" style="11" customWidth="1"/>
    <col min="260" max="260" width="65" style="11" customWidth="1"/>
    <col min="261" max="261" width="6.7109375" style="11" customWidth="1"/>
    <col min="262" max="262" width="8.42578125" style="11" customWidth="1"/>
    <col min="263" max="263" width="10" style="11" customWidth="1"/>
    <col min="264" max="264" width="15.7109375" style="11" customWidth="1"/>
    <col min="265" max="265" width="18.140625" style="11" customWidth="1"/>
    <col min="266" max="266" width="11.7109375" style="11" customWidth="1"/>
    <col min="267" max="267" width="16.5703125" style="11" customWidth="1"/>
    <col min="268" max="512" width="9" style="11"/>
    <col min="513" max="513" width="4.140625" style="11" customWidth="1"/>
    <col min="514" max="514" width="4.28515625" style="11" customWidth="1"/>
    <col min="515" max="515" width="13.5703125" style="11" customWidth="1"/>
    <col min="516" max="516" width="65" style="11" customWidth="1"/>
    <col min="517" max="517" width="6.7109375" style="11" customWidth="1"/>
    <col min="518" max="518" width="8.42578125" style="11" customWidth="1"/>
    <col min="519" max="519" width="10" style="11" customWidth="1"/>
    <col min="520" max="520" width="15.7109375" style="11" customWidth="1"/>
    <col min="521" max="521" width="18.140625" style="11" customWidth="1"/>
    <col min="522" max="522" width="11.7109375" style="11" customWidth="1"/>
    <col min="523" max="523" width="16.5703125" style="11" customWidth="1"/>
    <col min="524" max="768" width="9" style="11"/>
    <col min="769" max="769" width="4.140625" style="11" customWidth="1"/>
    <col min="770" max="770" width="4.28515625" style="11" customWidth="1"/>
    <col min="771" max="771" width="13.5703125" style="11" customWidth="1"/>
    <col min="772" max="772" width="65" style="11" customWidth="1"/>
    <col min="773" max="773" width="6.7109375" style="11" customWidth="1"/>
    <col min="774" max="774" width="8.42578125" style="11" customWidth="1"/>
    <col min="775" max="775" width="10" style="11" customWidth="1"/>
    <col min="776" max="776" width="15.7109375" style="11" customWidth="1"/>
    <col min="777" max="777" width="18.140625" style="11" customWidth="1"/>
    <col min="778" max="778" width="11.7109375" style="11" customWidth="1"/>
    <col min="779" max="779" width="16.5703125" style="11" customWidth="1"/>
    <col min="780" max="1024" width="9" style="11"/>
    <col min="1025" max="1025" width="4.140625" style="11" customWidth="1"/>
    <col min="1026" max="1026" width="4.28515625" style="11" customWidth="1"/>
    <col min="1027" max="1027" width="13.5703125" style="11" customWidth="1"/>
    <col min="1028" max="1028" width="65" style="11" customWidth="1"/>
    <col min="1029" max="1029" width="6.7109375" style="11" customWidth="1"/>
    <col min="1030" max="1030" width="8.42578125" style="11" customWidth="1"/>
    <col min="1031" max="1031" width="10" style="11" customWidth="1"/>
    <col min="1032" max="1032" width="15.7109375" style="11" customWidth="1"/>
    <col min="1033" max="1033" width="18.140625" style="11" customWidth="1"/>
    <col min="1034" max="1034" width="11.7109375" style="11" customWidth="1"/>
    <col min="1035" max="1035" width="16.5703125" style="11" customWidth="1"/>
    <col min="1036" max="1280" width="9" style="11"/>
    <col min="1281" max="1281" width="4.140625" style="11" customWidth="1"/>
    <col min="1282" max="1282" width="4.28515625" style="11" customWidth="1"/>
    <col min="1283" max="1283" width="13.5703125" style="11" customWidth="1"/>
    <col min="1284" max="1284" width="65" style="11" customWidth="1"/>
    <col min="1285" max="1285" width="6.7109375" style="11" customWidth="1"/>
    <col min="1286" max="1286" width="8.42578125" style="11" customWidth="1"/>
    <col min="1287" max="1287" width="10" style="11" customWidth="1"/>
    <col min="1288" max="1288" width="15.7109375" style="11" customWidth="1"/>
    <col min="1289" max="1289" width="18.140625" style="11" customWidth="1"/>
    <col min="1290" max="1290" width="11.7109375" style="11" customWidth="1"/>
    <col min="1291" max="1291" width="16.5703125" style="11" customWidth="1"/>
    <col min="1292" max="1536" width="9" style="11"/>
    <col min="1537" max="1537" width="4.140625" style="11" customWidth="1"/>
    <col min="1538" max="1538" width="4.28515625" style="11" customWidth="1"/>
    <col min="1539" max="1539" width="13.5703125" style="11" customWidth="1"/>
    <col min="1540" max="1540" width="65" style="11" customWidth="1"/>
    <col min="1541" max="1541" width="6.7109375" style="11" customWidth="1"/>
    <col min="1542" max="1542" width="8.42578125" style="11" customWidth="1"/>
    <col min="1543" max="1543" width="10" style="11" customWidth="1"/>
    <col min="1544" max="1544" width="15.7109375" style="11" customWidth="1"/>
    <col min="1545" max="1545" width="18.140625" style="11" customWidth="1"/>
    <col min="1546" max="1546" width="11.7109375" style="11" customWidth="1"/>
    <col min="1547" max="1547" width="16.5703125" style="11" customWidth="1"/>
    <col min="1548" max="1792" width="9" style="11"/>
    <col min="1793" max="1793" width="4.140625" style="11" customWidth="1"/>
    <col min="1794" max="1794" width="4.28515625" style="11" customWidth="1"/>
    <col min="1795" max="1795" width="13.5703125" style="11" customWidth="1"/>
    <col min="1796" max="1796" width="65" style="11" customWidth="1"/>
    <col min="1797" max="1797" width="6.7109375" style="11" customWidth="1"/>
    <col min="1798" max="1798" width="8.42578125" style="11" customWidth="1"/>
    <col min="1799" max="1799" width="10" style="11" customWidth="1"/>
    <col min="1800" max="1800" width="15.7109375" style="11" customWidth="1"/>
    <col min="1801" max="1801" width="18.140625" style="11" customWidth="1"/>
    <col min="1802" max="1802" width="11.7109375" style="11" customWidth="1"/>
    <col min="1803" max="1803" width="16.5703125" style="11" customWidth="1"/>
    <col min="1804" max="2048" width="9" style="11"/>
    <col min="2049" max="2049" width="4.140625" style="11" customWidth="1"/>
    <col min="2050" max="2050" width="4.28515625" style="11" customWidth="1"/>
    <col min="2051" max="2051" width="13.5703125" style="11" customWidth="1"/>
    <col min="2052" max="2052" width="65" style="11" customWidth="1"/>
    <col min="2053" max="2053" width="6.7109375" style="11" customWidth="1"/>
    <col min="2054" max="2054" width="8.42578125" style="11" customWidth="1"/>
    <col min="2055" max="2055" width="10" style="11" customWidth="1"/>
    <col min="2056" max="2056" width="15.7109375" style="11" customWidth="1"/>
    <col min="2057" max="2057" width="18.140625" style="11" customWidth="1"/>
    <col min="2058" max="2058" width="11.7109375" style="11" customWidth="1"/>
    <col min="2059" max="2059" width="16.5703125" style="11" customWidth="1"/>
    <col min="2060" max="2304" width="9" style="11"/>
    <col min="2305" max="2305" width="4.140625" style="11" customWidth="1"/>
    <col min="2306" max="2306" width="4.28515625" style="11" customWidth="1"/>
    <col min="2307" max="2307" width="13.5703125" style="11" customWidth="1"/>
    <col min="2308" max="2308" width="65" style="11" customWidth="1"/>
    <col min="2309" max="2309" width="6.7109375" style="11" customWidth="1"/>
    <col min="2310" max="2310" width="8.42578125" style="11" customWidth="1"/>
    <col min="2311" max="2311" width="10" style="11" customWidth="1"/>
    <col min="2312" max="2312" width="15.7109375" style="11" customWidth="1"/>
    <col min="2313" max="2313" width="18.140625" style="11" customWidth="1"/>
    <col min="2314" max="2314" width="11.7109375" style="11" customWidth="1"/>
    <col min="2315" max="2315" width="16.5703125" style="11" customWidth="1"/>
    <col min="2316" max="2560" width="9" style="11"/>
    <col min="2561" max="2561" width="4.140625" style="11" customWidth="1"/>
    <col min="2562" max="2562" width="4.28515625" style="11" customWidth="1"/>
    <col min="2563" max="2563" width="13.5703125" style="11" customWidth="1"/>
    <col min="2564" max="2564" width="65" style="11" customWidth="1"/>
    <col min="2565" max="2565" width="6.7109375" style="11" customWidth="1"/>
    <col min="2566" max="2566" width="8.42578125" style="11" customWidth="1"/>
    <col min="2567" max="2567" width="10" style="11" customWidth="1"/>
    <col min="2568" max="2568" width="15.7109375" style="11" customWidth="1"/>
    <col min="2569" max="2569" width="18.140625" style="11" customWidth="1"/>
    <col min="2570" max="2570" width="11.7109375" style="11" customWidth="1"/>
    <col min="2571" max="2571" width="16.5703125" style="11" customWidth="1"/>
    <col min="2572" max="2816" width="9" style="11"/>
    <col min="2817" max="2817" width="4.140625" style="11" customWidth="1"/>
    <col min="2818" max="2818" width="4.28515625" style="11" customWidth="1"/>
    <col min="2819" max="2819" width="13.5703125" style="11" customWidth="1"/>
    <col min="2820" max="2820" width="65" style="11" customWidth="1"/>
    <col min="2821" max="2821" width="6.7109375" style="11" customWidth="1"/>
    <col min="2822" max="2822" width="8.42578125" style="11" customWidth="1"/>
    <col min="2823" max="2823" width="10" style="11" customWidth="1"/>
    <col min="2824" max="2824" width="15.7109375" style="11" customWidth="1"/>
    <col min="2825" max="2825" width="18.140625" style="11" customWidth="1"/>
    <col min="2826" max="2826" width="11.7109375" style="11" customWidth="1"/>
    <col min="2827" max="2827" width="16.5703125" style="11" customWidth="1"/>
    <col min="2828" max="3072" width="9" style="11"/>
    <col min="3073" max="3073" width="4.140625" style="11" customWidth="1"/>
    <col min="3074" max="3074" width="4.28515625" style="11" customWidth="1"/>
    <col min="3075" max="3075" width="13.5703125" style="11" customWidth="1"/>
    <col min="3076" max="3076" width="65" style="11" customWidth="1"/>
    <col min="3077" max="3077" width="6.7109375" style="11" customWidth="1"/>
    <col min="3078" max="3078" width="8.42578125" style="11" customWidth="1"/>
    <col min="3079" max="3079" width="10" style="11" customWidth="1"/>
    <col min="3080" max="3080" width="15.7109375" style="11" customWidth="1"/>
    <col min="3081" max="3081" width="18.140625" style="11" customWidth="1"/>
    <col min="3082" max="3082" width="11.7109375" style="11" customWidth="1"/>
    <col min="3083" max="3083" width="16.5703125" style="11" customWidth="1"/>
    <col min="3084" max="3328" width="9" style="11"/>
    <col min="3329" max="3329" width="4.140625" style="11" customWidth="1"/>
    <col min="3330" max="3330" width="4.28515625" style="11" customWidth="1"/>
    <col min="3331" max="3331" width="13.5703125" style="11" customWidth="1"/>
    <col min="3332" max="3332" width="65" style="11" customWidth="1"/>
    <col min="3333" max="3333" width="6.7109375" style="11" customWidth="1"/>
    <col min="3334" max="3334" width="8.42578125" style="11" customWidth="1"/>
    <col min="3335" max="3335" width="10" style="11" customWidth="1"/>
    <col min="3336" max="3336" width="15.7109375" style="11" customWidth="1"/>
    <col min="3337" max="3337" width="18.140625" style="11" customWidth="1"/>
    <col min="3338" max="3338" width="11.7109375" style="11" customWidth="1"/>
    <col min="3339" max="3339" width="16.5703125" style="11" customWidth="1"/>
    <col min="3340" max="3584" width="9" style="11"/>
    <col min="3585" max="3585" width="4.140625" style="11" customWidth="1"/>
    <col min="3586" max="3586" width="4.28515625" style="11" customWidth="1"/>
    <col min="3587" max="3587" width="13.5703125" style="11" customWidth="1"/>
    <col min="3588" max="3588" width="65" style="11" customWidth="1"/>
    <col min="3589" max="3589" width="6.7109375" style="11" customWidth="1"/>
    <col min="3590" max="3590" width="8.42578125" style="11" customWidth="1"/>
    <col min="3591" max="3591" width="10" style="11" customWidth="1"/>
    <col min="3592" max="3592" width="15.7109375" style="11" customWidth="1"/>
    <col min="3593" max="3593" width="18.140625" style="11" customWidth="1"/>
    <col min="3594" max="3594" width="11.7109375" style="11" customWidth="1"/>
    <col min="3595" max="3595" width="16.5703125" style="11" customWidth="1"/>
    <col min="3596" max="3840" width="9" style="11"/>
    <col min="3841" max="3841" width="4.140625" style="11" customWidth="1"/>
    <col min="3842" max="3842" width="4.28515625" style="11" customWidth="1"/>
    <col min="3843" max="3843" width="13.5703125" style="11" customWidth="1"/>
    <col min="3844" max="3844" width="65" style="11" customWidth="1"/>
    <col min="3845" max="3845" width="6.7109375" style="11" customWidth="1"/>
    <col min="3846" max="3846" width="8.42578125" style="11" customWidth="1"/>
    <col min="3847" max="3847" width="10" style="11" customWidth="1"/>
    <col min="3848" max="3848" width="15.7109375" style="11" customWidth="1"/>
    <col min="3849" max="3849" width="18.140625" style="11" customWidth="1"/>
    <col min="3850" max="3850" width="11.7109375" style="11" customWidth="1"/>
    <col min="3851" max="3851" width="16.5703125" style="11" customWidth="1"/>
    <col min="3852" max="4096" width="9" style="11"/>
    <col min="4097" max="4097" width="4.140625" style="11" customWidth="1"/>
    <col min="4098" max="4098" width="4.28515625" style="11" customWidth="1"/>
    <col min="4099" max="4099" width="13.5703125" style="11" customWidth="1"/>
    <col min="4100" max="4100" width="65" style="11" customWidth="1"/>
    <col min="4101" max="4101" width="6.7109375" style="11" customWidth="1"/>
    <col min="4102" max="4102" width="8.42578125" style="11" customWidth="1"/>
    <col min="4103" max="4103" width="10" style="11" customWidth="1"/>
    <col min="4104" max="4104" width="15.7109375" style="11" customWidth="1"/>
    <col min="4105" max="4105" width="18.140625" style="11" customWidth="1"/>
    <col min="4106" max="4106" width="11.7109375" style="11" customWidth="1"/>
    <col min="4107" max="4107" width="16.5703125" style="11" customWidth="1"/>
    <col min="4108" max="4352" width="9" style="11"/>
    <col min="4353" max="4353" width="4.140625" style="11" customWidth="1"/>
    <col min="4354" max="4354" width="4.28515625" style="11" customWidth="1"/>
    <col min="4355" max="4355" width="13.5703125" style="11" customWidth="1"/>
    <col min="4356" max="4356" width="65" style="11" customWidth="1"/>
    <col min="4357" max="4357" width="6.7109375" style="11" customWidth="1"/>
    <col min="4358" max="4358" width="8.42578125" style="11" customWidth="1"/>
    <col min="4359" max="4359" width="10" style="11" customWidth="1"/>
    <col min="4360" max="4360" width="15.7109375" style="11" customWidth="1"/>
    <col min="4361" max="4361" width="18.140625" style="11" customWidth="1"/>
    <col min="4362" max="4362" width="11.7109375" style="11" customWidth="1"/>
    <col min="4363" max="4363" width="16.5703125" style="11" customWidth="1"/>
    <col min="4364" max="4608" width="9" style="11"/>
    <col min="4609" max="4609" width="4.140625" style="11" customWidth="1"/>
    <col min="4610" max="4610" width="4.28515625" style="11" customWidth="1"/>
    <col min="4611" max="4611" width="13.5703125" style="11" customWidth="1"/>
    <col min="4612" max="4612" width="65" style="11" customWidth="1"/>
    <col min="4613" max="4613" width="6.7109375" style="11" customWidth="1"/>
    <col min="4614" max="4614" width="8.42578125" style="11" customWidth="1"/>
    <col min="4615" max="4615" width="10" style="11" customWidth="1"/>
    <col min="4616" max="4616" width="15.7109375" style="11" customWidth="1"/>
    <col min="4617" max="4617" width="18.140625" style="11" customWidth="1"/>
    <col min="4618" max="4618" width="11.7109375" style="11" customWidth="1"/>
    <col min="4619" max="4619" width="16.5703125" style="11" customWidth="1"/>
    <col min="4620" max="4864" width="9" style="11"/>
    <col min="4865" max="4865" width="4.140625" style="11" customWidth="1"/>
    <col min="4866" max="4866" width="4.28515625" style="11" customWidth="1"/>
    <col min="4867" max="4867" width="13.5703125" style="11" customWidth="1"/>
    <col min="4868" max="4868" width="65" style="11" customWidth="1"/>
    <col min="4869" max="4869" width="6.7109375" style="11" customWidth="1"/>
    <col min="4870" max="4870" width="8.42578125" style="11" customWidth="1"/>
    <col min="4871" max="4871" width="10" style="11" customWidth="1"/>
    <col min="4872" max="4872" width="15.7109375" style="11" customWidth="1"/>
    <col min="4873" max="4873" width="18.140625" style="11" customWidth="1"/>
    <col min="4874" max="4874" width="11.7109375" style="11" customWidth="1"/>
    <col min="4875" max="4875" width="16.5703125" style="11" customWidth="1"/>
    <col min="4876" max="5120" width="9" style="11"/>
    <col min="5121" max="5121" width="4.140625" style="11" customWidth="1"/>
    <col min="5122" max="5122" width="4.28515625" style="11" customWidth="1"/>
    <col min="5123" max="5123" width="13.5703125" style="11" customWidth="1"/>
    <col min="5124" max="5124" width="65" style="11" customWidth="1"/>
    <col min="5125" max="5125" width="6.7109375" style="11" customWidth="1"/>
    <col min="5126" max="5126" width="8.42578125" style="11" customWidth="1"/>
    <col min="5127" max="5127" width="10" style="11" customWidth="1"/>
    <col min="5128" max="5128" width="15.7109375" style="11" customWidth="1"/>
    <col min="5129" max="5129" width="18.140625" style="11" customWidth="1"/>
    <col min="5130" max="5130" width="11.7109375" style="11" customWidth="1"/>
    <col min="5131" max="5131" width="16.5703125" style="11" customWidth="1"/>
    <col min="5132" max="5376" width="9" style="11"/>
    <col min="5377" max="5377" width="4.140625" style="11" customWidth="1"/>
    <col min="5378" max="5378" width="4.28515625" style="11" customWidth="1"/>
    <col min="5379" max="5379" width="13.5703125" style="11" customWidth="1"/>
    <col min="5380" max="5380" width="65" style="11" customWidth="1"/>
    <col min="5381" max="5381" width="6.7109375" style="11" customWidth="1"/>
    <col min="5382" max="5382" width="8.42578125" style="11" customWidth="1"/>
    <col min="5383" max="5383" width="10" style="11" customWidth="1"/>
    <col min="5384" max="5384" width="15.7109375" style="11" customWidth="1"/>
    <col min="5385" max="5385" width="18.140625" style="11" customWidth="1"/>
    <col min="5386" max="5386" width="11.7109375" style="11" customWidth="1"/>
    <col min="5387" max="5387" width="16.5703125" style="11" customWidth="1"/>
    <col min="5388" max="5632" width="9" style="11"/>
    <col min="5633" max="5633" width="4.140625" style="11" customWidth="1"/>
    <col min="5634" max="5634" width="4.28515625" style="11" customWidth="1"/>
    <col min="5635" max="5635" width="13.5703125" style="11" customWidth="1"/>
    <col min="5636" max="5636" width="65" style="11" customWidth="1"/>
    <col min="5637" max="5637" width="6.7109375" style="11" customWidth="1"/>
    <col min="5638" max="5638" width="8.42578125" style="11" customWidth="1"/>
    <col min="5639" max="5639" width="10" style="11" customWidth="1"/>
    <col min="5640" max="5640" width="15.7109375" style="11" customWidth="1"/>
    <col min="5641" max="5641" width="18.140625" style="11" customWidth="1"/>
    <col min="5642" max="5642" width="11.7109375" style="11" customWidth="1"/>
    <col min="5643" max="5643" width="16.5703125" style="11" customWidth="1"/>
    <col min="5644" max="5888" width="9" style="11"/>
    <col min="5889" max="5889" width="4.140625" style="11" customWidth="1"/>
    <col min="5890" max="5890" width="4.28515625" style="11" customWidth="1"/>
    <col min="5891" max="5891" width="13.5703125" style="11" customWidth="1"/>
    <col min="5892" max="5892" width="65" style="11" customWidth="1"/>
    <col min="5893" max="5893" width="6.7109375" style="11" customWidth="1"/>
    <col min="5894" max="5894" width="8.42578125" style="11" customWidth="1"/>
    <col min="5895" max="5895" width="10" style="11" customWidth="1"/>
    <col min="5896" max="5896" width="15.7109375" style="11" customWidth="1"/>
    <col min="5897" max="5897" width="18.140625" style="11" customWidth="1"/>
    <col min="5898" max="5898" width="11.7109375" style="11" customWidth="1"/>
    <col min="5899" max="5899" width="16.5703125" style="11" customWidth="1"/>
    <col min="5900" max="6144" width="9" style="11"/>
    <col min="6145" max="6145" width="4.140625" style="11" customWidth="1"/>
    <col min="6146" max="6146" width="4.28515625" style="11" customWidth="1"/>
    <col min="6147" max="6147" width="13.5703125" style="11" customWidth="1"/>
    <col min="6148" max="6148" width="65" style="11" customWidth="1"/>
    <col min="6149" max="6149" width="6.7109375" style="11" customWidth="1"/>
    <col min="6150" max="6150" width="8.42578125" style="11" customWidth="1"/>
    <col min="6151" max="6151" width="10" style="11" customWidth="1"/>
    <col min="6152" max="6152" width="15.7109375" style="11" customWidth="1"/>
    <col min="6153" max="6153" width="18.140625" style="11" customWidth="1"/>
    <col min="6154" max="6154" width="11.7109375" style="11" customWidth="1"/>
    <col min="6155" max="6155" width="16.5703125" style="11" customWidth="1"/>
    <col min="6156" max="6400" width="9" style="11"/>
    <col min="6401" max="6401" width="4.140625" style="11" customWidth="1"/>
    <col min="6402" max="6402" width="4.28515625" style="11" customWidth="1"/>
    <col min="6403" max="6403" width="13.5703125" style="11" customWidth="1"/>
    <col min="6404" max="6404" width="65" style="11" customWidth="1"/>
    <col min="6405" max="6405" width="6.7109375" style="11" customWidth="1"/>
    <col min="6406" max="6406" width="8.42578125" style="11" customWidth="1"/>
    <col min="6407" max="6407" width="10" style="11" customWidth="1"/>
    <col min="6408" max="6408" width="15.7109375" style="11" customWidth="1"/>
    <col min="6409" max="6409" width="18.140625" style="11" customWidth="1"/>
    <col min="6410" max="6410" width="11.7109375" style="11" customWidth="1"/>
    <col min="6411" max="6411" width="16.5703125" style="11" customWidth="1"/>
    <col min="6412" max="6656" width="9" style="11"/>
    <col min="6657" max="6657" width="4.140625" style="11" customWidth="1"/>
    <col min="6658" max="6658" width="4.28515625" style="11" customWidth="1"/>
    <col min="6659" max="6659" width="13.5703125" style="11" customWidth="1"/>
    <col min="6660" max="6660" width="65" style="11" customWidth="1"/>
    <col min="6661" max="6661" width="6.7109375" style="11" customWidth="1"/>
    <col min="6662" max="6662" width="8.42578125" style="11" customWidth="1"/>
    <col min="6663" max="6663" width="10" style="11" customWidth="1"/>
    <col min="6664" max="6664" width="15.7109375" style="11" customWidth="1"/>
    <col min="6665" max="6665" width="18.140625" style="11" customWidth="1"/>
    <col min="6666" max="6666" width="11.7109375" style="11" customWidth="1"/>
    <col min="6667" max="6667" width="16.5703125" style="11" customWidth="1"/>
    <col min="6668" max="6912" width="9" style="11"/>
    <col min="6913" max="6913" width="4.140625" style="11" customWidth="1"/>
    <col min="6914" max="6914" width="4.28515625" style="11" customWidth="1"/>
    <col min="6915" max="6915" width="13.5703125" style="11" customWidth="1"/>
    <col min="6916" max="6916" width="65" style="11" customWidth="1"/>
    <col min="6917" max="6917" width="6.7109375" style="11" customWidth="1"/>
    <col min="6918" max="6918" width="8.42578125" style="11" customWidth="1"/>
    <col min="6919" max="6919" width="10" style="11" customWidth="1"/>
    <col min="6920" max="6920" width="15.7109375" style="11" customWidth="1"/>
    <col min="6921" max="6921" width="18.140625" style="11" customWidth="1"/>
    <col min="6922" max="6922" width="11.7109375" style="11" customWidth="1"/>
    <col min="6923" max="6923" width="16.5703125" style="11" customWidth="1"/>
    <col min="6924" max="7168" width="9" style="11"/>
    <col min="7169" max="7169" width="4.140625" style="11" customWidth="1"/>
    <col min="7170" max="7170" width="4.28515625" style="11" customWidth="1"/>
    <col min="7171" max="7171" width="13.5703125" style="11" customWidth="1"/>
    <col min="7172" max="7172" width="65" style="11" customWidth="1"/>
    <col min="7173" max="7173" width="6.7109375" style="11" customWidth="1"/>
    <col min="7174" max="7174" width="8.42578125" style="11" customWidth="1"/>
    <col min="7175" max="7175" width="10" style="11" customWidth="1"/>
    <col min="7176" max="7176" width="15.7109375" style="11" customWidth="1"/>
    <col min="7177" max="7177" width="18.140625" style="11" customWidth="1"/>
    <col min="7178" max="7178" width="11.7109375" style="11" customWidth="1"/>
    <col min="7179" max="7179" width="16.5703125" style="11" customWidth="1"/>
    <col min="7180" max="7424" width="9" style="11"/>
    <col min="7425" max="7425" width="4.140625" style="11" customWidth="1"/>
    <col min="7426" max="7426" width="4.28515625" style="11" customWidth="1"/>
    <col min="7427" max="7427" width="13.5703125" style="11" customWidth="1"/>
    <col min="7428" max="7428" width="65" style="11" customWidth="1"/>
    <col min="7429" max="7429" width="6.7109375" style="11" customWidth="1"/>
    <col min="7430" max="7430" width="8.42578125" style="11" customWidth="1"/>
    <col min="7431" max="7431" width="10" style="11" customWidth="1"/>
    <col min="7432" max="7432" width="15.7109375" style="11" customWidth="1"/>
    <col min="7433" max="7433" width="18.140625" style="11" customWidth="1"/>
    <col min="7434" max="7434" width="11.7109375" style="11" customWidth="1"/>
    <col min="7435" max="7435" width="16.5703125" style="11" customWidth="1"/>
    <col min="7436" max="7680" width="9" style="11"/>
    <col min="7681" max="7681" width="4.140625" style="11" customWidth="1"/>
    <col min="7682" max="7682" width="4.28515625" style="11" customWidth="1"/>
    <col min="7683" max="7683" width="13.5703125" style="11" customWidth="1"/>
    <col min="7684" max="7684" width="65" style="11" customWidth="1"/>
    <col min="7685" max="7685" width="6.7109375" style="11" customWidth="1"/>
    <col min="7686" max="7686" width="8.42578125" style="11" customWidth="1"/>
    <col min="7687" max="7687" width="10" style="11" customWidth="1"/>
    <col min="7688" max="7688" width="15.7109375" style="11" customWidth="1"/>
    <col min="7689" max="7689" width="18.140625" style="11" customWidth="1"/>
    <col min="7690" max="7690" width="11.7109375" style="11" customWidth="1"/>
    <col min="7691" max="7691" width="16.5703125" style="11" customWidth="1"/>
    <col min="7692" max="7936" width="9" style="11"/>
    <col min="7937" max="7937" width="4.140625" style="11" customWidth="1"/>
    <col min="7938" max="7938" width="4.28515625" style="11" customWidth="1"/>
    <col min="7939" max="7939" width="13.5703125" style="11" customWidth="1"/>
    <col min="7940" max="7940" width="65" style="11" customWidth="1"/>
    <col min="7941" max="7941" width="6.7109375" style="11" customWidth="1"/>
    <col min="7942" max="7942" width="8.42578125" style="11" customWidth="1"/>
    <col min="7943" max="7943" width="10" style="11" customWidth="1"/>
    <col min="7944" max="7944" width="15.7109375" style="11" customWidth="1"/>
    <col min="7945" max="7945" width="18.140625" style="11" customWidth="1"/>
    <col min="7946" max="7946" width="11.7109375" style="11" customWidth="1"/>
    <col min="7947" max="7947" width="16.5703125" style="11" customWidth="1"/>
    <col min="7948" max="8192" width="9" style="11"/>
    <col min="8193" max="8193" width="4.140625" style="11" customWidth="1"/>
    <col min="8194" max="8194" width="4.28515625" style="11" customWidth="1"/>
    <col min="8195" max="8195" width="13.5703125" style="11" customWidth="1"/>
    <col min="8196" max="8196" width="65" style="11" customWidth="1"/>
    <col min="8197" max="8197" width="6.7109375" style="11" customWidth="1"/>
    <col min="8198" max="8198" width="8.42578125" style="11" customWidth="1"/>
    <col min="8199" max="8199" width="10" style="11" customWidth="1"/>
    <col min="8200" max="8200" width="15.7109375" style="11" customWidth="1"/>
    <col min="8201" max="8201" width="18.140625" style="11" customWidth="1"/>
    <col min="8202" max="8202" width="11.7109375" style="11" customWidth="1"/>
    <col min="8203" max="8203" width="16.5703125" style="11" customWidth="1"/>
    <col min="8204" max="8448" width="9" style="11"/>
    <col min="8449" max="8449" width="4.140625" style="11" customWidth="1"/>
    <col min="8450" max="8450" width="4.28515625" style="11" customWidth="1"/>
    <col min="8451" max="8451" width="13.5703125" style="11" customWidth="1"/>
    <col min="8452" max="8452" width="65" style="11" customWidth="1"/>
    <col min="8453" max="8453" width="6.7109375" style="11" customWidth="1"/>
    <col min="8454" max="8454" width="8.42578125" style="11" customWidth="1"/>
    <col min="8455" max="8455" width="10" style="11" customWidth="1"/>
    <col min="8456" max="8456" width="15.7109375" style="11" customWidth="1"/>
    <col min="8457" max="8457" width="18.140625" style="11" customWidth="1"/>
    <col min="8458" max="8458" width="11.7109375" style="11" customWidth="1"/>
    <col min="8459" max="8459" width="16.5703125" style="11" customWidth="1"/>
    <col min="8460" max="8704" width="9" style="11"/>
    <col min="8705" max="8705" width="4.140625" style="11" customWidth="1"/>
    <col min="8706" max="8706" width="4.28515625" style="11" customWidth="1"/>
    <col min="8707" max="8707" width="13.5703125" style="11" customWidth="1"/>
    <col min="8708" max="8708" width="65" style="11" customWidth="1"/>
    <col min="8709" max="8709" width="6.7109375" style="11" customWidth="1"/>
    <col min="8710" max="8710" width="8.42578125" style="11" customWidth="1"/>
    <col min="8711" max="8711" width="10" style="11" customWidth="1"/>
    <col min="8712" max="8712" width="15.7109375" style="11" customWidth="1"/>
    <col min="8713" max="8713" width="18.140625" style="11" customWidth="1"/>
    <col min="8714" max="8714" width="11.7109375" style="11" customWidth="1"/>
    <col min="8715" max="8715" width="16.5703125" style="11" customWidth="1"/>
    <col min="8716" max="8960" width="9" style="11"/>
    <col min="8961" max="8961" width="4.140625" style="11" customWidth="1"/>
    <col min="8962" max="8962" width="4.28515625" style="11" customWidth="1"/>
    <col min="8963" max="8963" width="13.5703125" style="11" customWidth="1"/>
    <col min="8964" max="8964" width="65" style="11" customWidth="1"/>
    <col min="8965" max="8965" width="6.7109375" style="11" customWidth="1"/>
    <col min="8966" max="8966" width="8.42578125" style="11" customWidth="1"/>
    <col min="8967" max="8967" width="10" style="11" customWidth="1"/>
    <col min="8968" max="8968" width="15.7109375" style="11" customWidth="1"/>
    <col min="8969" max="8969" width="18.140625" style="11" customWidth="1"/>
    <col min="8970" max="8970" width="11.7109375" style="11" customWidth="1"/>
    <col min="8971" max="8971" width="16.5703125" style="11" customWidth="1"/>
    <col min="8972" max="9216" width="9" style="11"/>
    <col min="9217" max="9217" width="4.140625" style="11" customWidth="1"/>
    <col min="9218" max="9218" width="4.28515625" style="11" customWidth="1"/>
    <col min="9219" max="9219" width="13.5703125" style="11" customWidth="1"/>
    <col min="9220" max="9220" width="65" style="11" customWidth="1"/>
    <col min="9221" max="9221" width="6.7109375" style="11" customWidth="1"/>
    <col min="9222" max="9222" width="8.42578125" style="11" customWidth="1"/>
    <col min="9223" max="9223" width="10" style="11" customWidth="1"/>
    <col min="9224" max="9224" width="15.7109375" style="11" customWidth="1"/>
    <col min="9225" max="9225" width="18.140625" style="11" customWidth="1"/>
    <col min="9226" max="9226" width="11.7109375" style="11" customWidth="1"/>
    <col min="9227" max="9227" width="16.5703125" style="11" customWidth="1"/>
    <col min="9228" max="9472" width="9" style="11"/>
    <col min="9473" max="9473" width="4.140625" style="11" customWidth="1"/>
    <col min="9474" max="9474" width="4.28515625" style="11" customWidth="1"/>
    <col min="9475" max="9475" width="13.5703125" style="11" customWidth="1"/>
    <col min="9476" max="9476" width="65" style="11" customWidth="1"/>
    <col min="9477" max="9477" width="6.7109375" style="11" customWidth="1"/>
    <col min="9478" max="9478" width="8.42578125" style="11" customWidth="1"/>
    <col min="9479" max="9479" width="10" style="11" customWidth="1"/>
    <col min="9480" max="9480" width="15.7109375" style="11" customWidth="1"/>
    <col min="9481" max="9481" width="18.140625" style="11" customWidth="1"/>
    <col min="9482" max="9482" width="11.7109375" style="11" customWidth="1"/>
    <col min="9483" max="9483" width="16.5703125" style="11" customWidth="1"/>
    <col min="9484" max="9728" width="9" style="11"/>
    <col min="9729" max="9729" width="4.140625" style="11" customWidth="1"/>
    <col min="9730" max="9730" width="4.28515625" style="11" customWidth="1"/>
    <col min="9731" max="9731" width="13.5703125" style="11" customWidth="1"/>
    <col min="9732" max="9732" width="65" style="11" customWidth="1"/>
    <col min="9733" max="9733" width="6.7109375" style="11" customWidth="1"/>
    <col min="9734" max="9734" width="8.42578125" style="11" customWidth="1"/>
    <col min="9735" max="9735" width="10" style="11" customWidth="1"/>
    <col min="9736" max="9736" width="15.7109375" style="11" customWidth="1"/>
    <col min="9737" max="9737" width="18.140625" style="11" customWidth="1"/>
    <col min="9738" max="9738" width="11.7109375" style="11" customWidth="1"/>
    <col min="9739" max="9739" width="16.5703125" style="11" customWidth="1"/>
    <col min="9740" max="9984" width="9" style="11"/>
    <col min="9985" max="9985" width="4.140625" style="11" customWidth="1"/>
    <col min="9986" max="9986" width="4.28515625" style="11" customWidth="1"/>
    <col min="9987" max="9987" width="13.5703125" style="11" customWidth="1"/>
    <col min="9988" max="9988" width="65" style="11" customWidth="1"/>
    <col min="9989" max="9989" width="6.7109375" style="11" customWidth="1"/>
    <col min="9990" max="9990" width="8.42578125" style="11" customWidth="1"/>
    <col min="9991" max="9991" width="10" style="11" customWidth="1"/>
    <col min="9992" max="9992" width="15.7109375" style="11" customWidth="1"/>
    <col min="9993" max="9993" width="18.140625" style="11" customWidth="1"/>
    <col min="9994" max="9994" width="11.7109375" style="11" customWidth="1"/>
    <col min="9995" max="9995" width="16.5703125" style="11" customWidth="1"/>
    <col min="9996" max="10240" width="9" style="11"/>
    <col min="10241" max="10241" width="4.140625" style="11" customWidth="1"/>
    <col min="10242" max="10242" width="4.28515625" style="11" customWidth="1"/>
    <col min="10243" max="10243" width="13.5703125" style="11" customWidth="1"/>
    <col min="10244" max="10244" width="65" style="11" customWidth="1"/>
    <col min="10245" max="10245" width="6.7109375" style="11" customWidth="1"/>
    <col min="10246" max="10246" width="8.42578125" style="11" customWidth="1"/>
    <col min="10247" max="10247" width="10" style="11" customWidth="1"/>
    <col min="10248" max="10248" width="15.7109375" style="11" customWidth="1"/>
    <col min="10249" max="10249" width="18.140625" style="11" customWidth="1"/>
    <col min="10250" max="10250" width="11.7109375" style="11" customWidth="1"/>
    <col min="10251" max="10251" width="16.5703125" style="11" customWidth="1"/>
    <col min="10252" max="10496" width="9" style="11"/>
    <col min="10497" max="10497" width="4.140625" style="11" customWidth="1"/>
    <col min="10498" max="10498" width="4.28515625" style="11" customWidth="1"/>
    <col min="10499" max="10499" width="13.5703125" style="11" customWidth="1"/>
    <col min="10500" max="10500" width="65" style="11" customWidth="1"/>
    <col min="10501" max="10501" width="6.7109375" style="11" customWidth="1"/>
    <col min="10502" max="10502" width="8.42578125" style="11" customWidth="1"/>
    <col min="10503" max="10503" width="10" style="11" customWidth="1"/>
    <col min="10504" max="10504" width="15.7109375" style="11" customWidth="1"/>
    <col min="10505" max="10505" width="18.140625" style="11" customWidth="1"/>
    <col min="10506" max="10506" width="11.7109375" style="11" customWidth="1"/>
    <col min="10507" max="10507" width="16.5703125" style="11" customWidth="1"/>
    <col min="10508" max="10752" width="9" style="11"/>
    <col min="10753" max="10753" width="4.140625" style="11" customWidth="1"/>
    <col min="10754" max="10754" width="4.28515625" style="11" customWidth="1"/>
    <col min="10755" max="10755" width="13.5703125" style="11" customWidth="1"/>
    <col min="10756" max="10756" width="65" style="11" customWidth="1"/>
    <col min="10757" max="10757" width="6.7109375" style="11" customWidth="1"/>
    <col min="10758" max="10758" width="8.42578125" style="11" customWidth="1"/>
    <col min="10759" max="10759" width="10" style="11" customWidth="1"/>
    <col min="10760" max="10760" width="15.7109375" style="11" customWidth="1"/>
    <col min="10761" max="10761" width="18.140625" style="11" customWidth="1"/>
    <col min="10762" max="10762" width="11.7109375" style="11" customWidth="1"/>
    <col min="10763" max="10763" width="16.5703125" style="11" customWidth="1"/>
    <col min="10764" max="11008" width="9" style="11"/>
    <col min="11009" max="11009" width="4.140625" style="11" customWidth="1"/>
    <col min="11010" max="11010" width="4.28515625" style="11" customWidth="1"/>
    <col min="11011" max="11011" width="13.5703125" style="11" customWidth="1"/>
    <col min="11012" max="11012" width="65" style="11" customWidth="1"/>
    <col min="11013" max="11013" width="6.7109375" style="11" customWidth="1"/>
    <col min="11014" max="11014" width="8.42578125" style="11" customWidth="1"/>
    <col min="11015" max="11015" width="10" style="11" customWidth="1"/>
    <col min="11016" max="11016" width="15.7109375" style="11" customWidth="1"/>
    <col min="11017" max="11017" width="18.140625" style="11" customWidth="1"/>
    <col min="11018" max="11018" width="11.7109375" style="11" customWidth="1"/>
    <col min="11019" max="11019" width="16.5703125" style="11" customWidth="1"/>
    <col min="11020" max="11264" width="9" style="11"/>
    <col min="11265" max="11265" width="4.140625" style="11" customWidth="1"/>
    <col min="11266" max="11266" width="4.28515625" style="11" customWidth="1"/>
    <col min="11267" max="11267" width="13.5703125" style="11" customWidth="1"/>
    <col min="11268" max="11268" width="65" style="11" customWidth="1"/>
    <col min="11269" max="11269" width="6.7109375" style="11" customWidth="1"/>
    <col min="11270" max="11270" width="8.42578125" style="11" customWidth="1"/>
    <col min="11271" max="11271" width="10" style="11" customWidth="1"/>
    <col min="11272" max="11272" width="15.7109375" style="11" customWidth="1"/>
    <col min="11273" max="11273" width="18.140625" style="11" customWidth="1"/>
    <col min="11274" max="11274" width="11.7109375" style="11" customWidth="1"/>
    <col min="11275" max="11275" width="16.5703125" style="11" customWidth="1"/>
    <col min="11276" max="11520" width="9" style="11"/>
    <col min="11521" max="11521" width="4.140625" style="11" customWidth="1"/>
    <col min="11522" max="11522" width="4.28515625" style="11" customWidth="1"/>
    <col min="11523" max="11523" width="13.5703125" style="11" customWidth="1"/>
    <col min="11524" max="11524" width="65" style="11" customWidth="1"/>
    <col min="11525" max="11525" width="6.7109375" style="11" customWidth="1"/>
    <col min="11526" max="11526" width="8.42578125" style="11" customWidth="1"/>
    <col min="11527" max="11527" width="10" style="11" customWidth="1"/>
    <col min="11528" max="11528" width="15.7109375" style="11" customWidth="1"/>
    <col min="11529" max="11529" width="18.140625" style="11" customWidth="1"/>
    <col min="11530" max="11530" width="11.7109375" style="11" customWidth="1"/>
    <col min="11531" max="11531" width="16.5703125" style="11" customWidth="1"/>
    <col min="11532" max="11776" width="9" style="11"/>
    <col min="11777" max="11777" width="4.140625" style="11" customWidth="1"/>
    <col min="11778" max="11778" width="4.28515625" style="11" customWidth="1"/>
    <col min="11779" max="11779" width="13.5703125" style="11" customWidth="1"/>
    <col min="11780" max="11780" width="65" style="11" customWidth="1"/>
    <col min="11781" max="11781" width="6.7109375" style="11" customWidth="1"/>
    <col min="11782" max="11782" width="8.42578125" style="11" customWidth="1"/>
    <col min="11783" max="11783" width="10" style="11" customWidth="1"/>
    <col min="11784" max="11784" width="15.7109375" style="11" customWidth="1"/>
    <col min="11785" max="11785" width="18.140625" style="11" customWidth="1"/>
    <col min="11786" max="11786" width="11.7109375" style="11" customWidth="1"/>
    <col min="11787" max="11787" width="16.5703125" style="11" customWidth="1"/>
    <col min="11788" max="12032" width="9" style="11"/>
    <col min="12033" max="12033" width="4.140625" style="11" customWidth="1"/>
    <col min="12034" max="12034" width="4.28515625" style="11" customWidth="1"/>
    <col min="12035" max="12035" width="13.5703125" style="11" customWidth="1"/>
    <col min="12036" max="12036" width="65" style="11" customWidth="1"/>
    <col min="12037" max="12037" width="6.7109375" style="11" customWidth="1"/>
    <col min="12038" max="12038" width="8.42578125" style="11" customWidth="1"/>
    <col min="12039" max="12039" width="10" style="11" customWidth="1"/>
    <col min="12040" max="12040" width="15.7109375" style="11" customWidth="1"/>
    <col min="12041" max="12041" width="18.140625" style="11" customWidth="1"/>
    <col min="12042" max="12042" width="11.7109375" style="11" customWidth="1"/>
    <col min="12043" max="12043" width="16.5703125" style="11" customWidth="1"/>
    <col min="12044" max="12288" width="9" style="11"/>
    <col min="12289" max="12289" width="4.140625" style="11" customWidth="1"/>
    <col min="12290" max="12290" width="4.28515625" style="11" customWidth="1"/>
    <col min="12291" max="12291" width="13.5703125" style="11" customWidth="1"/>
    <col min="12292" max="12292" width="65" style="11" customWidth="1"/>
    <col min="12293" max="12293" width="6.7109375" style="11" customWidth="1"/>
    <col min="12294" max="12294" width="8.42578125" style="11" customWidth="1"/>
    <col min="12295" max="12295" width="10" style="11" customWidth="1"/>
    <col min="12296" max="12296" width="15.7109375" style="11" customWidth="1"/>
    <col min="12297" max="12297" width="18.140625" style="11" customWidth="1"/>
    <col min="12298" max="12298" width="11.7109375" style="11" customWidth="1"/>
    <col min="12299" max="12299" width="16.5703125" style="11" customWidth="1"/>
    <col min="12300" max="12544" width="9" style="11"/>
    <col min="12545" max="12545" width="4.140625" style="11" customWidth="1"/>
    <col min="12546" max="12546" width="4.28515625" style="11" customWidth="1"/>
    <col min="12547" max="12547" width="13.5703125" style="11" customWidth="1"/>
    <col min="12548" max="12548" width="65" style="11" customWidth="1"/>
    <col min="12549" max="12549" width="6.7109375" style="11" customWidth="1"/>
    <col min="12550" max="12550" width="8.42578125" style="11" customWidth="1"/>
    <col min="12551" max="12551" width="10" style="11" customWidth="1"/>
    <col min="12552" max="12552" width="15.7109375" style="11" customWidth="1"/>
    <col min="12553" max="12553" width="18.140625" style="11" customWidth="1"/>
    <col min="12554" max="12554" width="11.7109375" style="11" customWidth="1"/>
    <col min="12555" max="12555" width="16.5703125" style="11" customWidth="1"/>
    <col min="12556" max="12800" width="9" style="11"/>
    <col min="12801" max="12801" width="4.140625" style="11" customWidth="1"/>
    <col min="12802" max="12802" width="4.28515625" style="11" customWidth="1"/>
    <col min="12803" max="12803" width="13.5703125" style="11" customWidth="1"/>
    <col min="12804" max="12804" width="65" style="11" customWidth="1"/>
    <col min="12805" max="12805" width="6.7109375" style="11" customWidth="1"/>
    <col min="12806" max="12806" width="8.42578125" style="11" customWidth="1"/>
    <col min="12807" max="12807" width="10" style="11" customWidth="1"/>
    <col min="12808" max="12808" width="15.7109375" style="11" customWidth="1"/>
    <col min="12809" max="12809" width="18.140625" style="11" customWidth="1"/>
    <col min="12810" max="12810" width="11.7109375" style="11" customWidth="1"/>
    <col min="12811" max="12811" width="16.5703125" style="11" customWidth="1"/>
    <col min="12812" max="13056" width="9" style="11"/>
    <col min="13057" max="13057" width="4.140625" style="11" customWidth="1"/>
    <col min="13058" max="13058" width="4.28515625" style="11" customWidth="1"/>
    <col min="13059" max="13059" width="13.5703125" style="11" customWidth="1"/>
    <col min="13060" max="13060" width="65" style="11" customWidth="1"/>
    <col min="13061" max="13061" width="6.7109375" style="11" customWidth="1"/>
    <col min="13062" max="13062" width="8.42578125" style="11" customWidth="1"/>
    <col min="13063" max="13063" width="10" style="11" customWidth="1"/>
    <col min="13064" max="13064" width="15.7109375" style="11" customWidth="1"/>
    <col min="13065" max="13065" width="18.140625" style="11" customWidth="1"/>
    <col min="13066" max="13066" width="11.7109375" style="11" customWidth="1"/>
    <col min="13067" max="13067" width="16.5703125" style="11" customWidth="1"/>
    <col min="13068" max="13312" width="9" style="11"/>
    <col min="13313" max="13313" width="4.140625" style="11" customWidth="1"/>
    <col min="13314" max="13314" width="4.28515625" style="11" customWidth="1"/>
    <col min="13315" max="13315" width="13.5703125" style="11" customWidth="1"/>
    <col min="13316" max="13316" width="65" style="11" customWidth="1"/>
    <col min="13317" max="13317" width="6.7109375" style="11" customWidth="1"/>
    <col min="13318" max="13318" width="8.42578125" style="11" customWidth="1"/>
    <col min="13319" max="13319" width="10" style="11" customWidth="1"/>
    <col min="13320" max="13320" width="15.7109375" style="11" customWidth="1"/>
    <col min="13321" max="13321" width="18.140625" style="11" customWidth="1"/>
    <col min="13322" max="13322" width="11.7109375" style="11" customWidth="1"/>
    <col min="13323" max="13323" width="16.5703125" style="11" customWidth="1"/>
    <col min="13324" max="13568" width="9" style="11"/>
    <col min="13569" max="13569" width="4.140625" style="11" customWidth="1"/>
    <col min="13570" max="13570" width="4.28515625" style="11" customWidth="1"/>
    <col min="13571" max="13571" width="13.5703125" style="11" customWidth="1"/>
    <col min="13572" max="13572" width="65" style="11" customWidth="1"/>
    <col min="13573" max="13573" width="6.7109375" style="11" customWidth="1"/>
    <col min="13574" max="13574" width="8.42578125" style="11" customWidth="1"/>
    <col min="13575" max="13575" width="10" style="11" customWidth="1"/>
    <col min="13576" max="13576" width="15.7109375" style="11" customWidth="1"/>
    <col min="13577" max="13577" width="18.140625" style="11" customWidth="1"/>
    <col min="13578" max="13578" width="11.7109375" style="11" customWidth="1"/>
    <col min="13579" max="13579" width="16.5703125" style="11" customWidth="1"/>
    <col min="13580" max="13824" width="9" style="11"/>
    <col min="13825" max="13825" width="4.140625" style="11" customWidth="1"/>
    <col min="13826" max="13826" width="4.28515625" style="11" customWidth="1"/>
    <col min="13827" max="13827" width="13.5703125" style="11" customWidth="1"/>
    <col min="13828" max="13828" width="65" style="11" customWidth="1"/>
    <col min="13829" max="13829" width="6.7109375" style="11" customWidth="1"/>
    <col min="13830" max="13830" width="8.42578125" style="11" customWidth="1"/>
    <col min="13831" max="13831" width="10" style="11" customWidth="1"/>
    <col min="13832" max="13832" width="15.7109375" style="11" customWidth="1"/>
    <col min="13833" max="13833" width="18.140625" style="11" customWidth="1"/>
    <col min="13834" max="13834" width="11.7109375" style="11" customWidth="1"/>
    <col min="13835" max="13835" width="16.5703125" style="11" customWidth="1"/>
    <col min="13836" max="14080" width="9" style="11"/>
    <col min="14081" max="14081" width="4.140625" style="11" customWidth="1"/>
    <col min="14082" max="14082" width="4.28515625" style="11" customWidth="1"/>
    <col min="14083" max="14083" width="13.5703125" style="11" customWidth="1"/>
    <col min="14084" max="14084" width="65" style="11" customWidth="1"/>
    <col min="14085" max="14085" width="6.7109375" style="11" customWidth="1"/>
    <col min="14086" max="14086" width="8.42578125" style="11" customWidth="1"/>
    <col min="14087" max="14087" width="10" style="11" customWidth="1"/>
    <col min="14088" max="14088" width="15.7109375" style="11" customWidth="1"/>
    <col min="14089" max="14089" width="18.140625" style="11" customWidth="1"/>
    <col min="14090" max="14090" width="11.7109375" style="11" customWidth="1"/>
    <col min="14091" max="14091" width="16.5703125" style="11" customWidth="1"/>
    <col min="14092" max="14336" width="9" style="11"/>
    <col min="14337" max="14337" width="4.140625" style="11" customWidth="1"/>
    <col min="14338" max="14338" width="4.28515625" style="11" customWidth="1"/>
    <col min="14339" max="14339" width="13.5703125" style="11" customWidth="1"/>
    <col min="14340" max="14340" width="65" style="11" customWidth="1"/>
    <col min="14341" max="14341" width="6.7109375" style="11" customWidth="1"/>
    <col min="14342" max="14342" width="8.42578125" style="11" customWidth="1"/>
    <col min="14343" max="14343" width="10" style="11" customWidth="1"/>
    <col min="14344" max="14344" width="15.7109375" style="11" customWidth="1"/>
    <col min="14345" max="14345" width="18.140625" style="11" customWidth="1"/>
    <col min="14346" max="14346" width="11.7109375" style="11" customWidth="1"/>
    <col min="14347" max="14347" width="16.5703125" style="11" customWidth="1"/>
    <col min="14348" max="14592" width="9" style="11"/>
    <col min="14593" max="14593" width="4.140625" style="11" customWidth="1"/>
    <col min="14594" max="14594" width="4.28515625" style="11" customWidth="1"/>
    <col min="14595" max="14595" width="13.5703125" style="11" customWidth="1"/>
    <col min="14596" max="14596" width="65" style="11" customWidth="1"/>
    <col min="14597" max="14597" width="6.7109375" style="11" customWidth="1"/>
    <col min="14598" max="14598" width="8.42578125" style="11" customWidth="1"/>
    <col min="14599" max="14599" width="10" style="11" customWidth="1"/>
    <col min="14600" max="14600" width="15.7109375" style="11" customWidth="1"/>
    <col min="14601" max="14601" width="18.140625" style="11" customWidth="1"/>
    <col min="14602" max="14602" width="11.7109375" style="11" customWidth="1"/>
    <col min="14603" max="14603" width="16.5703125" style="11" customWidth="1"/>
    <col min="14604" max="14848" width="9" style="11"/>
    <col min="14849" max="14849" width="4.140625" style="11" customWidth="1"/>
    <col min="14850" max="14850" width="4.28515625" style="11" customWidth="1"/>
    <col min="14851" max="14851" width="13.5703125" style="11" customWidth="1"/>
    <col min="14852" max="14852" width="65" style="11" customWidth="1"/>
    <col min="14853" max="14853" width="6.7109375" style="11" customWidth="1"/>
    <col min="14854" max="14854" width="8.42578125" style="11" customWidth="1"/>
    <col min="14855" max="14855" width="10" style="11" customWidth="1"/>
    <col min="14856" max="14856" width="15.7109375" style="11" customWidth="1"/>
    <col min="14857" max="14857" width="18.140625" style="11" customWidth="1"/>
    <col min="14858" max="14858" width="11.7109375" style="11" customWidth="1"/>
    <col min="14859" max="14859" width="16.5703125" style="11" customWidth="1"/>
    <col min="14860" max="15104" width="9" style="11"/>
    <col min="15105" max="15105" width="4.140625" style="11" customWidth="1"/>
    <col min="15106" max="15106" width="4.28515625" style="11" customWidth="1"/>
    <col min="15107" max="15107" width="13.5703125" style="11" customWidth="1"/>
    <col min="15108" max="15108" width="65" style="11" customWidth="1"/>
    <col min="15109" max="15109" width="6.7109375" style="11" customWidth="1"/>
    <col min="15110" max="15110" width="8.42578125" style="11" customWidth="1"/>
    <col min="15111" max="15111" width="10" style="11" customWidth="1"/>
    <col min="15112" max="15112" width="15.7109375" style="11" customWidth="1"/>
    <col min="15113" max="15113" width="18.140625" style="11" customWidth="1"/>
    <col min="15114" max="15114" width="11.7109375" style="11" customWidth="1"/>
    <col min="15115" max="15115" width="16.5703125" style="11" customWidth="1"/>
    <col min="15116" max="15360" width="9" style="11"/>
    <col min="15361" max="15361" width="4.140625" style="11" customWidth="1"/>
    <col min="15362" max="15362" width="4.28515625" style="11" customWidth="1"/>
    <col min="15363" max="15363" width="13.5703125" style="11" customWidth="1"/>
    <col min="15364" max="15364" width="65" style="11" customWidth="1"/>
    <col min="15365" max="15365" width="6.7109375" style="11" customWidth="1"/>
    <col min="15366" max="15366" width="8.42578125" style="11" customWidth="1"/>
    <col min="15367" max="15367" width="10" style="11" customWidth="1"/>
    <col min="15368" max="15368" width="15.7109375" style="11" customWidth="1"/>
    <col min="15369" max="15369" width="18.140625" style="11" customWidth="1"/>
    <col min="15370" max="15370" width="11.7109375" style="11" customWidth="1"/>
    <col min="15371" max="15371" width="16.5703125" style="11" customWidth="1"/>
    <col min="15372" max="15616" width="9" style="11"/>
    <col min="15617" max="15617" width="4.140625" style="11" customWidth="1"/>
    <col min="15618" max="15618" width="4.28515625" style="11" customWidth="1"/>
    <col min="15619" max="15619" width="13.5703125" style="11" customWidth="1"/>
    <col min="15620" max="15620" width="65" style="11" customWidth="1"/>
    <col min="15621" max="15621" width="6.7109375" style="11" customWidth="1"/>
    <col min="15622" max="15622" width="8.42578125" style="11" customWidth="1"/>
    <col min="15623" max="15623" width="10" style="11" customWidth="1"/>
    <col min="15624" max="15624" width="15.7109375" style="11" customWidth="1"/>
    <col min="15625" max="15625" width="18.140625" style="11" customWidth="1"/>
    <col min="15626" max="15626" width="11.7109375" style="11" customWidth="1"/>
    <col min="15627" max="15627" width="16.5703125" style="11" customWidth="1"/>
    <col min="15628" max="15872" width="9" style="11"/>
    <col min="15873" max="15873" width="4.140625" style="11" customWidth="1"/>
    <col min="15874" max="15874" width="4.28515625" style="11" customWidth="1"/>
    <col min="15875" max="15875" width="13.5703125" style="11" customWidth="1"/>
    <col min="15876" max="15876" width="65" style="11" customWidth="1"/>
    <col min="15877" max="15877" width="6.7109375" style="11" customWidth="1"/>
    <col min="15878" max="15878" width="8.42578125" style="11" customWidth="1"/>
    <col min="15879" max="15879" width="10" style="11" customWidth="1"/>
    <col min="15880" max="15880" width="15.7109375" style="11" customWidth="1"/>
    <col min="15881" max="15881" width="18.140625" style="11" customWidth="1"/>
    <col min="15882" max="15882" width="11.7109375" style="11" customWidth="1"/>
    <col min="15883" max="15883" width="16.5703125" style="11" customWidth="1"/>
    <col min="15884" max="16128" width="9" style="11"/>
    <col min="16129" max="16129" width="4.140625" style="11" customWidth="1"/>
    <col min="16130" max="16130" width="4.28515625" style="11" customWidth="1"/>
    <col min="16131" max="16131" width="13.5703125" style="11" customWidth="1"/>
    <col min="16132" max="16132" width="65" style="11" customWidth="1"/>
    <col min="16133" max="16133" width="6.7109375" style="11" customWidth="1"/>
    <col min="16134" max="16134" width="8.42578125" style="11" customWidth="1"/>
    <col min="16135" max="16135" width="10" style="11" customWidth="1"/>
    <col min="16136" max="16136" width="15.7109375" style="11" customWidth="1"/>
    <col min="16137" max="16137" width="18.140625" style="11" customWidth="1"/>
    <col min="16138" max="16138" width="11.7109375" style="11" customWidth="1"/>
    <col min="16139" max="16139" width="16.5703125" style="11" customWidth="1"/>
    <col min="16140" max="16384" width="9" style="11"/>
  </cols>
  <sheetData>
    <row r="1" spans="1:63" s="2" customFormat="1" ht="20.25" customHeight="1">
      <c r="A1" s="84" t="s">
        <v>134</v>
      </c>
      <c r="B1" s="4"/>
      <c r="C1" s="4"/>
      <c r="D1" s="4"/>
      <c r="E1" s="1"/>
      <c r="F1" s="1"/>
      <c r="G1" s="1"/>
      <c r="H1" s="1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</row>
    <row r="2" spans="1:63" s="88" customFormat="1" ht="13.5" customHeight="1">
      <c r="A2" s="237" t="s">
        <v>0</v>
      </c>
      <c r="B2" s="238"/>
      <c r="C2" s="238"/>
      <c r="D2" s="238"/>
      <c r="E2" s="238"/>
      <c r="F2" s="238"/>
      <c r="G2" s="238"/>
      <c r="H2" s="238"/>
      <c r="I2" s="238"/>
      <c r="J2" s="85"/>
      <c r="K2" s="13"/>
      <c r="L2" s="12"/>
      <c r="M2" s="12"/>
      <c r="N2" s="12"/>
      <c r="O2" s="86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</row>
    <row r="3" spans="1:63" s="93" customFormat="1" ht="13.5" customHeight="1">
      <c r="A3" s="239" t="s">
        <v>45</v>
      </c>
      <c r="B3" s="240"/>
      <c r="C3" s="240"/>
      <c r="D3" s="240"/>
      <c r="E3" s="89"/>
      <c r="F3" s="89"/>
      <c r="G3" s="90"/>
      <c r="H3" s="90"/>
      <c r="I3" s="91"/>
      <c r="J3" s="86"/>
      <c r="K3" s="13"/>
      <c r="L3" s="12"/>
      <c r="M3" s="12"/>
      <c r="N3" s="12"/>
      <c r="O3" s="86"/>
      <c r="P3" s="92"/>
      <c r="Q3" s="86"/>
      <c r="R3" s="86"/>
      <c r="S3" s="86"/>
      <c r="T3" s="86"/>
      <c r="U3" s="86"/>
      <c r="V3" s="86"/>
      <c r="W3" s="86"/>
      <c r="X3" s="86"/>
      <c r="Y3" s="86"/>
      <c r="Z3" s="92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</row>
    <row r="4" spans="1:63" s="93" customFormat="1" ht="13.5" customHeight="1">
      <c r="A4" s="14" t="s">
        <v>46</v>
      </c>
      <c r="B4" s="94"/>
      <c r="C4" s="94"/>
      <c r="D4" s="94"/>
      <c r="E4" s="89"/>
      <c r="F4" s="89"/>
      <c r="G4" s="90"/>
      <c r="H4" s="90"/>
      <c r="I4" s="91"/>
      <c r="J4" s="86"/>
      <c r="K4" s="13"/>
      <c r="L4" s="12"/>
      <c r="M4" s="12"/>
      <c r="N4" s="12"/>
      <c r="O4" s="86"/>
      <c r="P4" s="92"/>
      <c r="Q4" s="86"/>
      <c r="R4" s="86"/>
      <c r="S4" s="86"/>
      <c r="T4" s="86"/>
      <c r="U4" s="86"/>
      <c r="V4" s="86"/>
      <c r="W4" s="86"/>
      <c r="X4" s="86"/>
      <c r="Y4" s="86"/>
      <c r="Z4" s="92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</row>
    <row r="5" spans="1:63" s="6" customFormat="1" ht="13.5" customHeight="1">
      <c r="A5" s="95" t="s">
        <v>47</v>
      </c>
      <c r="B5" s="95"/>
      <c r="C5" s="95"/>
      <c r="D5" s="96"/>
      <c r="E5" s="95"/>
      <c r="F5" s="4"/>
      <c r="G5" s="4"/>
      <c r="H5" s="7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</row>
    <row r="6" spans="1:63" s="2" customFormat="1" ht="12.75" customHeight="1">
      <c r="A6" s="8"/>
      <c r="B6" s="8"/>
      <c r="C6" s="8"/>
      <c r="D6" s="97"/>
      <c r="E6" s="8"/>
      <c r="F6" s="8"/>
      <c r="G6" s="1"/>
      <c r="H6" s="1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</row>
    <row r="7" spans="1:63" s="2" customFormat="1" ht="24.75" customHeight="1">
      <c r="A7" s="15" t="s">
        <v>6</v>
      </c>
      <c r="B7" s="15" t="s">
        <v>7</v>
      </c>
      <c r="C7" s="15" t="s">
        <v>8</v>
      </c>
      <c r="D7" s="15" t="s">
        <v>1</v>
      </c>
      <c r="E7" s="15" t="s">
        <v>9</v>
      </c>
      <c r="F7" s="15" t="s">
        <v>10</v>
      </c>
      <c r="G7" s="15" t="s">
        <v>11</v>
      </c>
      <c r="H7" s="15" t="s">
        <v>12</v>
      </c>
      <c r="I7" s="15" t="s">
        <v>13</v>
      </c>
      <c r="J7" s="7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</row>
    <row r="8" spans="1:63" s="2" customFormat="1" ht="12.75" customHeight="1">
      <c r="A8" s="15" t="s">
        <v>14</v>
      </c>
      <c r="B8" s="15" t="s">
        <v>15</v>
      </c>
      <c r="C8" s="15" t="s">
        <v>16</v>
      </c>
      <c r="D8" s="15" t="s">
        <v>17</v>
      </c>
      <c r="E8" s="15" t="s">
        <v>18</v>
      </c>
      <c r="F8" s="15" t="s">
        <v>19</v>
      </c>
      <c r="G8" s="15" t="s">
        <v>20</v>
      </c>
      <c r="H8" s="15">
        <v>8</v>
      </c>
      <c r="I8" s="15">
        <v>9</v>
      </c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</row>
    <row r="9" spans="1:63" s="2" customFormat="1" ht="21" customHeight="1">
      <c r="A9" s="17"/>
      <c r="B9" s="18"/>
      <c r="C9" s="18" t="s">
        <v>2</v>
      </c>
      <c r="D9" s="18" t="s">
        <v>3</v>
      </c>
      <c r="E9" s="18"/>
      <c r="F9" s="19"/>
      <c r="G9" s="20"/>
      <c r="H9" s="98">
        <f>H10+H37+H48+H83</f>
        <v>0</v>
      </c>
      <c r="I9" s="21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</row>
    <row r="10" spans="1:63" s="5" customFormat="1" ht="13.5" customHeight="1">
      <c r="A10" s="99"/>
      <c r="B10" s="100"/>
      <c r="C10" s="100">
        <v>1</v>
      </c>
      <c r="D10" s="100" t="s">
        <v>48</v>
      </c>
      <c r="E10" s="100"/>
      <c r="F10" s="101"/>
      <c r="G10" s="70"/>
      <c r="H10" s="70">
        <f>SUM(H11:H31)</f>
        <v>0</v>
      </c>
      <c r="I10" s="10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5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</row>
    <row r="11" spans="1:63" s="112" customFormat="1" ht="13.5" customHeight="1">
      <c r="A11" s="104">
        <v>1</v>
      </c>
      <c r="B11" s="105" t="s">
        <v>49</v>
      </c>
      <c r="C11" s="106">
        <v>121151123</v>
      </c>
      <c r="D11" s="106" t="s">
        <v>113</v>
      </c>
      <c r="E11" s="106" t="s">
        <v>21</v>
      </c>
      <c r="F11" s="107">
        <f>SUM(F12:F12)</f>
        <v>524.44999999999993</v>
      </c>
      <c r="G11" s="108"/>
      <c r="H11" s="108">
        <f>F11*G11</f>
        <v>0</v>
      </c>
      <c r="I11" s="109" t="s">
        <v>22</v>
      </c>
      <c r="J11" s="110"/>
      <c r="K11" s="111"/>
    </row>
    <row r="12" spans="1:63" s="112" customFormat="1" ht="13.5" customHeight="1">
      <c r="A12" s="104"/>
      <c r="B12" s="106"/>
      <c r="C12" s="106"/>
      <c r="D12" s="113" t="s">
        <v>112</v>
      </c>
      <c r="E12" s="114"/>
      <c r="F12" s="115">
        <f>337.8+121.85+60+2.4*2</f>
        <v>524.44999999999993</v>
      </c>
      <c r="G12" s="116"/>
      <c r="H12" s="108"/>
      <c r="I12" s="109"/>
      <c r="J12" s="117"/>
      <c r="K12" s="111"/>
    </row>
    <row r="13" spans="1:63" s="5" customFormat="1" ht="13.5" customHeight="1">
      <c r="A13" s="31"/>
      <c r="B13" s="32"/>
      <c r="C13" s="32"/>
      <c r="D13" s="113" t="s">
        <v>54</v>
      </c>
      <c r="E13" s="32"/>
      <c r="F13" s="48"/>
      <c r="G13" s="35"/>
      <c r="H13" s="35"/>
      <c r="I13" s="36"/>
      <c r="J13" s="110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</row>
    <row r="14" spans="1:63" s="7" customFormat="1" ht="27" customHeight="1">
      <c r="A14" s="25">
        <v>2</v>
      </c>
      <c r="B14" s="27" t="s">
        <v>49</v>
      </c>
      <c r="C14" s="27">
        <v>122151101</v>
      </c>
      <c r="D14" s="27" t="s">
        <v>50</v>
      </c>
      <c r="E14" s="27" t="s">
        <v>43</v>
      </c>
      <c r="F14" s="28">
        <f>SUM(F16:F16)</f>
        <v>17.459999999999997</v>
      </c>
      <c r="G14" s="29"/>
      <c r="H14" s="29">
        <f>F14*G14</f>
        <v>0</v>
      </c>
      <c r="I14" s="38" t="s">
        <v>22</v>
      </c>
      <c r="J14" s="205"/>
      <c r="K14" s="206"/>
      <c r="L14" s="79"/>
      <c r="M14" s="79"/>
      <c r="N14" s="79"/>
      <c r="O14" s="79"/>
      <c r="P14" s="79"/>
      <c r="Q14" s="79"/>
      <c r="R14" s="79"/>
      <c r="S14" s="72"/>
      <c r="T14" s="72"/>
      <c r="U14" s="73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</row>
    <row r="15" spans="1:63" s="7" customFormat="1" ht="13.5" customHeight="1">
      <c r="A15" s="25"/>
      <c r="B15" s="27"/>
      <c r="C15" s="27"/>
      <c r="D15" s="33" t="s">
        <v>51</v>
      </c>
      <c r="E15" s="27"/>
      <c r="F15" s="28"/>
      <c r="G15" s="29"/>
      <c r="H15" s="29"/>
      <c r="I15" s="38"/>
      <c r="J15" s="82"/>
      <c r="K15" s="80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</row>
    <row r="16" spans="1:63" s="7" customFormat="1" ht="13.5" customHeight="1">
      <c r="A16" s="25"/>
      <c r="B16" s="26"/>
      <c r="C16" s="27"/>
      <c r="D16" s="33" t="s">
        <v>52</v>
      </c>
      <c r="E16" s="27"/>
      <c r="F16" s="34">
        <f>(60)*0.291</f>
        <v>17.459999999999997</v>
      </c>
      <c r="G16" s="29"/>
      <c r="H16" s="29"/>
      <c r="I16" s="103"/>
      <c r="J16" s="72"/>
      <c r="K16" s="80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</row>
    <row r="17" spans="1:69" s="7" customFormat="1" ht="13.5" customHeight="1">
      <c r="A17" s="25"/>
      <c r="B17" s="26"/>
      <c r="C17" s="27"/>
      <c r="D17" s="33" t="s">
        <v>53</v>
      </c>
      <c r="E17" s="27"/>
      <c r="F17" s="34"/>
      <c r="G17" s="29"/>
      <c r="H17" s="29"/>
      <c r="I17" s="103"/>
      <c r="J17" s="72"/>
      <c r="K17" s="80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</row>
    <row r="18" spans="1:69" s="7" customFormat="1" ht="13.5" customHeight="1">
      <c r="A18" s="25">
        <v>3</v>
      </c>
      <c r="B18" s="27" t="s">
        <v>49</v>
      </c>
      <c r="C18" s="27">
        <v>129001101</v>
      </c>
      <c r="D18" s="27" t="s">
        <v>55</v>
      </c>
      <c r="E18" s="27" t="s">
        <v>43</v>
      </c>
      <c r="F18" s="28">
        <f>F19</f>
        <v>0.87300000000000011</v>
      </c>
      <c r="G18" s="29"/>
      <c r="H18" s="29">
        <f>F18*G18</f>
        <v>0</v>
      </c>
      <c r="I18" s="38" t="s">
        <v>22</v>
      </c>
      <c r="J18" s="72"/>
      <c r="K18" s="80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</row>
    <row r="19" spans="1:69" s="7" customFormat="1" ht="13.5" customHeight="1">
      <c r="A19" s="118"/>
      <c r="B19" s="119"/>
      <c r="C19" s="119"/>
      <c r="D19" s="33" t="s">
        <v>56</v>
      </c>
      <c r="E19" s="27"/>
      <c r="F19" s="34">
        <f>(17.46)*0.05</f>
        <v>0.87300000000000011</v>
      </c>
      <c r="G19" s="120"/>
      <c r="H19" s="29"/>
      <c r="I19" s="121"/>
      <c r="J19" s="72"/>
      <c r="K19" s="80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</row>
    <row r="20" spans="1:69" s="7" customFormat="1" ht="13.5" customHeight="1">
      <c r="A20" s="25">
        <v>4</v>
      </c>
      <c r="B20" s="27" t="s">
        <v>49</v>
      </c>
      <c r="C20" s="27">
        <v>171152501</v>
      </c>
      <c r="D20" s="27" t="s">
        <v>57</v>
      </c>
      <c r="E20" s="27" t="s">
        <v>21</v>
      </c>
      <c r="F20" s="28">
        <f>SUM(F21:F22)</f>
        <v>181.85</v>
      </c>
      <c r="G20" s="29"/>
      <c r="H20" s="29">
        <f>F20*G20</f>
        <v>0</v>
      </c>
      <c r="I20" s="38" t="s">
        <v>22</v>
      </c>
      <c r="J20" s="72"/>
      <c r="K20" s="80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</row>
    <row r="21" spans="1:69" s="7" customFormat="1" ht="13.5" customHeight="1">
      <c r="A21" s="118"/>
      <c r="B21" s="119"/>
      <c r="C21" s="119"/>
      <c r="D21" s="33" t="s">
        <v>58</v>
      </c>
      <c r="E21" s="27"/>
      <c r="F21" s="34">
        <f>(6*10)</f>
        <v>60</v>
      </c>
      <c r="G21" s="120"/>
      <c r="H21" s="29"/>
      <c r="I21" s="121"/>
      <c r="J21" s="72"/>
      <c r="K21" s="80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</row>
    <row r="22" spans="1:69" s="7" customFormat="1" ht="13.5" customHeight="1">
      <c r="A22" s="118"/>
      <c r="B22" s="119"/>
      <c r="C22" s="119"/>
      <c r="D22" s="33" t="s">
        <v>114</v>
      </c>
      <c r="E22" s="27"/>
      <c r="F22" s="34">
        <f>(121.85)</f>
        <v>121.85</v>
      </c>
      <c r="G22" s="120"/>
      <c r="H22" s="29"/>
      <c r="I22" s="121"/>
      <c r="J22" s="230"/>
      <c r="K22" s="80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72"/>
      <c r="AV22" s="72"/>
      <c r="AW22" s="72"/>
      <c r="AX22" s="72"/>
      <c r="AY22" s="72"/>
      <c r="AZ22" s="72"/>
    </row>
    <row r="23" spans="1:69" s="7" customFormat="1" ht="27" customHeight="1">
      <c r="A23" s="122" t="s">
        <v>18</v>
      </c>
      <c r="B23" s="123">
        <v>231</v>
      </c>
      <c r="C23" s="123">
        <v>181111121</v>
      </c>
      <c r="D23" s="123" t="s">
        <v>59</v>
      </c>
      <c r="E23" s="123" t="s">
        <v>21</v>
      </c>
      <c r="F23" s="124">
        <f>F24</f>
        <v>60</v>
      </c>
      <c r="G23" s="49"/>
      <c r="H23" s="49">
        <f>F23*G23</f>
        <v>0</v>
      </c>
      <c r="I23" s="38" t="s">
        <v>22</v>
      </c>
      <c r="J23" s="72"/>
      <c r="K23" s="80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</row>
    <row r="24" spans="1:69" s="7" customFormat="1" ht="13.5" customHeight="1">
      <c r="A24" s="122"/>
      <c r="B24" s="125"/>
      <c r="C24" s="123"/>
      <c r="D24" s="126" t="s">
        <v>60</v>
      </c>
      <c r="E24" s="123"/>
      <c r="F24" s="71">
        <f>60</f>
        <v>60</v>
      </c>
      <c r="G24" s="49"/>
      <c r="H24" s="49"/>
      <c r="I24" s="127"/>
      <c r="J24" s="72"/>
      <c r="K24" s="80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</row>
    <row r="25" spans="1:69" s="7" customFormat="1" ht="13.5" customHeight="1">
      <c r="A25" s="122" t="s">
        <v>19</v>
      </c>
      <c r="B25" s="26" t="s">
        <v>49</v>
      </c>
      <c r="C25" s="123">
        <v>181351103</v>
      </c>
      <c r="D25" s="123" t="s">
        <v>61</v>
      </c>
      <c r="E25" s="123" t="s">
        <v>21</v>
      </c>
      <c r="F25" s="124">
        <f>F26</f>
        <v>337.8</v>
      </c>
      <c r="G25" s="49"/>
      <c r="H25" s="49">
        <f>F25*G25</f>
        <v>0</v>
      </c>
      <c r="I25" s="38" t="s">
        <v>22</v>
      </c>
      <c r="J25" s="74"/>
      <c r="K25" s="80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</row>
    <row r="26" spans="1:69" s="7" customFormat="1" ht="13.5" customHeight="1">
      <c r="A26" s="122"/>
      <c r="B26" s="125"/>
      <c r="C26" s="123"/>
      <c r="D26" s="126" t="s">
        <v>115</v>
      </c>
      <c r="E26" s="123"/>
      <c r="F26" s="71">
        <f>(337.8)</f>
        <v>337.8</v>
      </c>
      <c r="G26" s="49"/>
      <c r="H26" s="49"/>
      <c r="I26" s="127"/>
      <c r="J26" s="72"/>
      <c r="K26" s="80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</row>
    <row r="27" spans="1:69" s="30" customFormat="1" ht="13.5" customHeight="1">
      <c r="A27" s="25">
        <v>7</v>
      </c>
      <c r="B27" s="26" t="s">
        <v>62</v>
      </c>
      <c r="C27" s="27" t="s">
        <v>63</v>
      </c>
      <c r="D27" s="27" t="s">
        <v>64</v>
      </c>
      <c r="E27" s="27" t="s">
        <v>21</v>
      </c>
      <c r="F27" s="37">
        <f>SUM(F28)</f>
        <v>342.6</v>
      </c>
      <c r="G27" s="39"/>
      <c r="H27" s="29">
        <f>F27*G27</f>
        <v>0</v>
      </c>
      <c r="I27" s="38" t="s">
        <v>35</v>
      </c>
      <c r="J27" s="207"/>
      <c r="K27" s="208"/>
      <c r="L27" s="209"/>
      <c r="M27" s="210"/>
      <c r="N27" s="210"/>
      <c r="O27" s="211"/>
      <c r="P27" s="210"/>
      <c r="Q27" s="212"/>
      <c r="R27" s="213"/>
      <c r="S27" s="214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</row>
    <row r="28" spans="1:69" s="30" customFormat="1" ht="40.5" customHeight="1">
      <c r="A28" s="25"/>
      <c r="B28" s="26"/>
      <c r="C28" s="27"/>
      <c r="D28" s="33" t="s">
        <v>65</v>
      </c>
      <c r="E28" s="27"/>
      <c r="F28" s="34">
        <f>337.8+2.4*2</f>
        <v>342.6</v>
      </c>
      <c r="G28" s="39"/>
      <c r="H28" s="29"/>
      <c r="I28" s="38"/>
      <c r="J28" s="215"/>
      <c r="K28" s="208"/>
      <c r="L28" s="209"/>
      <c r="M28" s="210"/>
      <c r="N28" s="210"/>
      <c r="O28" s="211"/>
      <c r="P28" s="210"/>
      <c r="Q28" s="212"/>
      <c r="R28" s="213"/>
      <c r="S28" s="214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</row>
    <row r="29" spans="1:69" s="3" customFormat="1" ht="13.5" customHeight="1">
      <c r="A29" s="25">
        <v>8</v>
      </c>
      <c r="B29" s="26" t="s">
        <v>49</v>
      </c>
      <c r="C29" s="27" t="s">
        <v>66</v>
      </c>
      <c r="D29" s="27" t="s">
        <v>67</v>
      </c>
      <c r="E29" s="27" t="s">
        <v>43</v>
      </c>
      <c r="F29" s="37">
        <f>SUM(F30:F31)</f>
        <v>35.645000000000003</v>
      </c>
      <c r="G29" s="49">
        <f>SUM(H32:H35)/F29</f>
        <v>0</v>
      </c>
      <c r="H29" s="29">
        <f>F29*G29</f>
        <v>0</v>
      </c>
      <c r="I29" s="38" t="s">
        <v>24</v>
      </c>
      <c r="J29" s="74"/>
      <c r="K29" s="72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</row>
    <row r="30" spans="1:69" s="3" customFormat="1" ht="13.5" customHeight="1">
      <c r="A30" s="43"/>
      <c r="B30" s="44"/>
      <c r="C30" s="45"/>
      <c r="D30" s="33" t="s">
        <v>116</v>
      </c>
      <c r="E30" s="33"/>
      <c r="F30" s="34">
        <f>524.45*0.1-342.6*0.1</f>
        <v>18.185000000000002</v>
      </c>
      <c r="G30" s="29"/>
      <c r="H30" s="29"/>
      <c r="I30" s="41"/>
      <c r="J30" s="78"/>
      <c r="K30" s="72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</row>
    <row r="31" spans="1:69" s="3" customFormat="1" ht="13.5" customHeight="1">
      <c r="A31" s="43"/>
      <c r="B31" s="44"/>
      <c r="C31" s="45"/>
      <c r="D31" s="33" t="s">
        <v>68</v>
      </c>
      <c r="E31" s="33"/>
      <c r="F31" s="34">
        <f>17.46</f>
        <v>17.46</v>
      </c>
      <c r="G31" s="29"/>
      <c r="H31" s="29"/>
      <c r="I31" s="41"/>
      <c r="J31" s="216"/>
      <c r="K31" s="216"/>
      <c r="L31" s="217"/>
      <c r="M31" s="217"/>
      <c r="N31" s="217"/>
      <c r="O31" s="217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76"/>
      <c r="AO31" s="76"/>
      <c r="AP31" s="76"/>
      <c r="AQ31" s="76"/>
      <c r="AR31" s="76"/>
      <c r="AS31" s="76"/>
      <c r="AT31" s="76"/>
      <c r="AU31" s="76"/>
      <c r="AV31" s="76"/>
      <c r="AW31" s="76"/>
      <c r="AX31" s="76"/>
      <c r="AY31" s="76"/>
      <c r="AZ31" s="76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40"/>
      <c r="BO31" s="40"/>
      <c r="BP31" s="40"/>
      <c r="BQ31" s="40"/>
    </row>
    <row r="32" spans="1:69" s="3" customFormat="1" ht="13.5" customHeight="1">
      <c r="A32" s="128" t="s">
        <v>69</v>
      </c>
      <c r="B32" s="27"/>
      <c r="C32" s="27"/>
      <c r="D32" s="33" t="s">
        <v>70</v>
      </c>
      <c r="E32" s="42" t="s">
        <v>43</v>
      </c>
      <c r="F32" s="34">
        <f>F29</f>
        <v>35.645000000000003</v>
      </c>
      <c r="G32" s="129"/>
      <c r="H32" s="66">
        <f>F32*G32</f>
        <v>0</v>
      </c>
      <c r="I32" s="41"/>
      <c r="J32" s="72"/>
      <c r="K32" s="72"/>
      <c r="L32" s="76"/>
      <c r="M32" s="76"/>
      <c r="N32" s="76"/>
      <c r="O32" s="76"/>
      <c r="P32" s="76"/>
      <c r="Q32" s="76"/>
      <c r="R32" s="76"/>
      <c r="S32" s="218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76"/>
      <c r="AR32" s="76"/>
      <c r="AS32" s="76"/>
      <c r="AT32" s="76"/>
      <c r="AU32" s="76"/>
      <c r="AV32" s="76"/>
      <c r="AW32" s="76"/>
      <c r="AX32" s="76"/>
      <c r="AY32" s="76"/>
      <c r="AZ32" s="76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  <c r="BP32" s="40"/>
      <c r="BQ32" s="40"/>
    </row>
    <row r="33" spans="1:69" s="3" customFormat="1" ht="25.5" customHeight="1">
      <c r="A33" s="128" t="s">
        <v>71</v>
      </c>
      <c r="B33" s="27"/>
      <c r="C33" s="27"/>
      <c r="D33" s="33" t="s">
        <v>72</v>
      </c>
      <c r="E33" s="42" t="s">
        <v>43</v>
      </c>
      <c r="F33" s="34">
        <f>F32</f>
        <v>35.645000000000003</v>
      </c>
      <c r="G33" s="129"/>
      <c r="H33" s="66">
        <f>F33*G33</f>
        <v>0</v>
      </c>
      <c r="I33" s="41"/>
      <c r="J33" s="79"/>
      <c r="K33" s="79"/>
      <c r="L33" s="219"/>
      <c r="M33" s="219"/>
      <c r="N33" s="219"/>
      <c r="O33" s="219"/>
      <c r="P33" s="219"/>
      <c r="Q33" s="219"/>
      <c r="R33" s="219"/>
      <c r="S33" s="220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40"/>
      <c r="BB33" s="40"/>
      <c r="BC33" s="40"/>
      <c r="BD33" s="40"/>
      <c r="BE33" s="40"/>
      <c r="BF33" s="40"/>
      <c r="BG33" s="40"/>
      <c r="BH33" s="40"/>
      <c r="BI33" s="40"/>
      <c r="BJ33" s="40"/>
      <c r="BK33" s="40"/>
      <c r="BL33" s="40"/>
      <c r="BM33" s="40"/>
      <c r="BN33" s="40"/>
      <c r="BO33" s="40"/>
      <c r="BP33" s="40"/>
      <c r="BQ33" s="40"/>
    </row>
    <row r="34" spans="1:69" s="3" customFormat="1" ht="13.5" customHeight="1">
      <c r="A34" s="128" t="s">
        <v>73</v>
      </c>
      <c r="B34" s="27"/>
      <c r="C34" s="27"/>
      <c r="D34" s="33" t="s">
        <v>74</v>
      </c>
      <c r="E34" s="42" t="s">
        <v>43</v>
      </c>
      <c r="F34" s="34">
        <f>F33</f>
        <v>35.645000000000003</v>
      </c>
      <c r="G34" s="129"/>
      <c r="H34" s="66">
        <f>F34*G34</f>
        <v>0</v>
      </c>
      <c r="I34" s="41"/>
      <c r="J34" s="72"/>
      <c r="K34" s="72"/>
      <c r="L34" s="76"/>
      <c r="M34" s="76"/>
      <c r="N34" s="76"/>
      <c r="O34" s="76"/>
      <c r="P34" s="76"/>
      <c r="Q34" s="76"/>
      <c r="R34" s="76"/>
      <c r="S34" s="218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0"/>
      <c r="BM34" s="40"/>
      <c r="BN34" s="40"/>
      <c r="BO34" s="40"/>
      <c r="BP34" s="40"/>
      <c r="BQ34" s="40"/>
    </row>
    <row r="35" spans="1:69" s="69" customFormat="1" ht="13.5" customHeight="1">
      <c r="A35" s="60" t="s">
        <v>75</v>
      </c>
      <c r="B35" s="61"/>
      <c r="C35" s="62"/>
      <c r="D35" s="46" t="s">
        <v>76</v>
      </c>
      <c r="E35" s="63" t="s">
        <v>43</v>
      </c>
      <c r="F35" s="64">
        <f>F34</f>
        <v>35.645000000000003</v>
      </c>
      <c r="G35" s="65"/>
      <c r="H35" s="66">
        <f>F35*G35</f>
        <v>0</v>
      </c>
      <c r="I35" s="67"/>
      <c r="J35" s="72"/>
      <c r="K35" s="72"/>
      <c r="L35" s="76"/>
      <c r="M35" s="76"/>
      <c r="N35" s="76"/>
      <c r="O35" s="76"/>
      <c r="P35" s="76"/>
      <c r="Q35" s="76"/>
      <c r="R35" s="76"/>
      <c r="S35" s="21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</row>
    <row r="36" spans="1:69" s="3" customFormat="1" ht="67.5" customHeight="1">
      <c r="A36" s="43"/>
      <c r="B36" s="44"/>
      <c r="C36" s="45"/>
      <c r="D36" s="81" t="s">
        <v>44</v>
      </c>
      <c r="E36" s="33"/>
      <c r="F36" s="34"/>
      <c r="G36" s="29"/>
      <c r="H36" s="29"/>
      <c r="I36" s="41"/>
      <c r="J36" s="72"/>
      <c r="K36" s="72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</row>
    <row r="37" spans="1:69" s="6" customFormat="1" ht="13.5" customHeight="1">
      <c r="A37" s="22"/>
      <c r="B37" s="23"/>
      <c r="C37" s="23">
        <v>5</v>
      </c>
      <c r="D37" s="23" t="s">
        <v>77</v>
      </c>
      <c r="E37" s="23"/>
      <c r="F37" s="130"/>
      <c r="G37" s="131"/>
      <c r="H37" s="131">
        <f>SUM(H38:H47)</f>
        <v>0</v>
      </c>
      <c r="I37" s="132"/>
      <c r="J37" s="206"/>
      <c r="K37" s="80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</row>
    <row r="38" spans="1:69" s="6" customFormat="1" ht="13.5" customHeight="1">
      <c r="A38" s="133" t="s">
        <v>23</v>
      </c>
      <c r="B38" s="26" t="s">
        <v>78</v>
      </c>
      <c r="C38" s="27" t="s">
        <v>79</v>
      </c>
      <c r="D38" s="27" t="s">
        <v>80</v>
      </c>
      <c r="E38" s="27" t="s">
        <v>21</v>
      </c>
      <c r="F38" s="37">
        <f>SUM(F46)</f>
        <v>60</v>
      </c>
      <c r="G38" s="39"/>
      <c r="H38" s="29">
        <f>F38*G38</f>
        <v>0</v>
      </c>
      <c r="I38" s="38" t="s">
        <v>35</v>
      </c>
      <c r="J38" s="16"/>
      <c r="K38" s="80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</row>
    <row r="39" spans="1:69" s="7" customFormat="1" ht="13.5" customHeight="1">
      <c r="A39" s="134"/>
      <c r="B39" s="135"/>
      <c r="C39" s="136"/>
      <c r="D39" s="33" t="s">
        <v>81</v>
      </c>
      <c r="E39" s="27"/>
      <c r="F39" s="137"/>
      <c r="G39" s="29"/>
      <c r="H39" s="29"/>
      <c r="I39" s="138"/>
      <c r="J39" s="16"/>
      <c r="K39" s="80"/>
      <c r="L39" s="16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</row>
    <row r="40" spans="1:69" s="6" customFormat="1" ht="27" customHeight="1">
      <c r="A40" s="128"/>
      <c r="B40" s="139"/>
      <c r="C40" s="139"/>
      <c r="D40" s="42" t="s">
        <v>82</v>
      </c>
      <c r="E40" s="42"/>
      <c r="F40" s="34"/>
      <c r="G40" s="140"/>
      <c r="H40" s="34"/>
      <c r="I40" s="141"/>
      <c r="J40" s="72"/>
      <c r="K40" s="80"/>
      <c r="L40" s="79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</row>
    <row r="41" spans="1:69" s="6" customFormat="1" ht="27" customHeight="1">
      <c r="A41" s="128"/>
      <c r="B41" s="139"/>
      <c r="C41" s="139"/>
      <c r="D41" s="42" t="s">
        <v>83</v>
      </c>
      <c r="E41" s="42"/>
      <c r="F41" s="34"/>
      <c r="G41" s="140"/>
      <c r="H41" s="34"/>
      <c r="I41" s="141"/>
      <c r="J41" s="221"/>
      <c r="K41" s="80"/>
      <c r="L41" s="72"/>
      <c r="M41" s="72"/>
      <c r="N41" s="72"/>
      <c r="O41" s="78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</row>
    <row r="42" spans="1:69" s="6" customFormat="1" ht="27" customHeight="1">
      <c r="A42" s="128"/>
      <c r="B42" s="139"/>
      <c r="C42" s="139"/>
      <c r="D42" s="42" t="s">
        <v>84</v>
      </c>
      <c r="E42" s="42"/>
      <c r="F42" s="34"/>
      <c r="G42" s="140"/>
      <c r="H42" s="34"/>
      <c r="I42" s="141"/>
      <c r="J42" s="205"/>
      <c r="K42" s="206"/>
      <c r="L42" s="72"/>
      <c r="M42" s="72"/>
      <c r="N42" s="72"/>
      <c r="O42" s="72"/>
      <c r="P42" s="72"/>
      <c r="Q42" s="72"/>
      <c r="R42" s="72"/>
      <c r="S42" s="72"/>
      <c r="T42" s="22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5"/>
      <c r="AP42" s="75"/>
      <c r="AQ42" s="75"/>
      <c r="AR42" s="75"/>
      <c r="AS42" s="75"/>
      <c r="AT42" s="75"/>
      <c r="AU42" s="75"/>
      <c r="AV42" s="75"/>
      <c r="AW42" s="75"/>
      <c r="AX42" s="75"/>
      <c r="AY42" s="75"/>
      <c r="AZ42" s="75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</row>
    <row r="43" spans="1:69" s="7" customFormat="1" ht="13.5" customHeight="1">
      <c r="A43" s="128"/>
      <c r="B43" s="139"/>
      <c r="C43" s="139"/>
      <c r="D43" s="42" t="s">
        <v>85</v>
      </c>
      <c r="E43" s="42"/>
      <c r="F43" s="34"/>
      <c r="G43" s="140"/>
      <c r="H43" s="34"/>
      <c r="I43" s="38"/>
      <c r="J43" s="223"/>
      <c r="K43" s="224"/>
      <c r="L43" s="209"/>
      <c r="M43" s="210"/>
      <c r="N43" s="221"/>
      <c r="O43" s="225"/>
      <c r="P43" s="226"/>
      <c r="Q43" s="227"/>
      <c r="R43" s="22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</row>
    <row r="44" spans="1:69" s="6" customFormat="1" ht="13.5" customHeight="1">
      <c r="A44" s="128"/>
      <c r="B44" s="142"/>
      <c r="C44" s="143"/>
      <c r="D44" s="33" t="s">
        <v>86</v>
      </c>
      <c r="E44" s="42"/>
      <c r="F44" s="34"/>
      <c r="G44" s="140"/>
      <c r="H44" s="34"/>
      <c r="I44" s="38"/>
      <c r="J44" s="205"/>
      <c r="K44" s="206"/>
      <c r="L44" s="72"/>
      <c r="M44" s="72"/>
      <c r="N44" s="228"/>
      <c r="O44" s="72"/>
      <c r="P44" s="72"/>
      <c r="Q44" s="72"/>
      <c r="R44" s="22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</row>
    <row r="45" spans="1:69" s="6" customFormat="1" ht="13.5" customHeight="1">
      <c r="A45" s="128"/>
      <c r="B45" s="142"/>
      <c r="C45" s="143"/>
      <c r="D45" s="33" t="s">
        <v>87</v>
      </c>
      <c r="E45" s="42"/>
      <c r="F45" s="34"/>
      <c r="G45" s="140"/>
      <c r="H45" s="34"/>
      <c r="I45" s="47"/>
      <c r="J45" s="205"/>
      <c r="K45" s="206"/>
      <c r="L45" s="72"/>
      <c r="M45" s="72"/>
      <c r="N45" s="72"/>
      <c r="O45" s="72"/>
      <c r="P45" s="72"/>
      <c r="Q45" s="72"/>
      <c r="R45" s="22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5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</row>
    <row r="46" spans="1:69" s="6" customFormat="1" ht="13.5" customHeight="1">
      <c r="A46" s="128"/>
      <c r="B46" s="26"/>
      <c r="C46" s="27"/>
      <c r="D46" s="33" t="s">
        <v>88</v>
      </c>
      <c r="E46" s="42"/>
      <c r="F46" s="34">
        <f>6*10</f>
        <v>60</v>
      </c>
      <c r="G46" s="140"/>
      <c r="H46" s="34"/>
      <c r="I46" s="38"/>
      <c r="J46" s="72"/>
      <c r="K46" s="80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5"/>
      <c r="AP46" s="75"/>
      <c r="AQ46" s="75"/>
      <c r="AR46" s="75"/>
      <c r="AS46" s="75"/>
      <c r="AT46" s="75"/>
      <c r="AU46" s="75"/>
      <c r="AV46" s="75"/>
      <c r="AW46" s="75"/>
      <c r="AX46" s="75"/>
      <c r="AY46" s="75"/>
      <c r="AZ46" s="75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</row>
    <row r="47" spans="1:69" s="6" customFormat="1" ht="13.5" customHeight="1">
      <c r="A47" s="133"/>
      <c r="B47" s="26"/>
      <c r="C47" s="27"/>
      <c r="D47" s="33" t="s">
        <v>89</v>
      </c>
      <c r="E47" s="27"/>
      <c r="F47" s="24"/>
      <c r="G47" s="29"/>
      <c r="H47" s="29"/>
      <c r="I47" s="38"/>
      <c r="J47" s="72"/>
      <c r="K47" s="80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5"/>
      <c r="AP47" s="75"/>
      <c r="AQ47" s="75"/>
      <c r="AR47" s="75"/>
      <c r="AS47" s="75"/>
      <c r="AT47" s="75"/>
      <c r="AU47" s="75"/>
      <c r="AV47" s="75"/>
      <c r="AW47" s="75"/>
      <c r="AX47" s="75"/>
      <c r="AY47" s="75"/>
      <c r="AZ47" s="75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</row>
    <row r="48" spans="1:69" s="6" customFormat="1" ht="13.5" customHeight="1">
      <c r="A48" s="22"/>
      <c r="B48" s="23"/>
      <c r="C48" s="23" t="s">
        <v>23</v>
      </c>
      <c r="D48" s="23" t="s">
        <v>4</v>
      </c>
      <c r="E48" s="23"/>
      <c r="F48" s="130"/>
      <c r="G48" s="144"/>
      <c r="H48" s="144">
        <f>SUM(H49:H82)</f>
        <v>0</v>
      </c>
      <c r="I48" s="24"/>
      <c r="J48" s="72"/>
      <c r="K48" s="80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75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</row>
    <row r="49" spans="1:69" s="7" customFormat="1" ht="27" customHeight="1">
      <c r="A49" s="25">
        <v>10</v>
      </c>
      <c r="B49" s="27">
        <v>221</v>
      </c>
      <c r="C49" s="27">
        <v>916231213</v>
      </c>
      <c r="D49" s="27" t="s">
        <v>90</v>
      </c>
      <c r="E49" s="27" t="s">
        <v>26</v>
      </c>
      <c r="F49" s="37">
        <f>SUM(F50:F50)</f>
        <v>32</v>
      </c>
      <c r="G49" s="29"/>
      <c r="H49" s="29">
        <f>F49*G49</f>
        <v>0</v>
      </c>
      <c r="I49" s="38" t="s">
        <v>22</v>
      </c>
      <c r="J49" s="231"/>
      <c r="K49" s="80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</row>
    <row r="50" spans="1:69" s="7" customFormat="1" ht="13.5" customHeight="1">
      <c r="A50" s="25"/>
      <c r="B50" s="27"/>
      <c r="C50" s="27"/>
      <c r="D50" s="126" t="s">
        <v>91</v>
      </c>
      <c r="E50" s="27"/>
      <c r="F50" s="71">
        <f>(6+10)*2</f>
        <v>32</v>
      </c>
      <c r="G50" s="29"/>
      <c r="H50" s="29"/>
      <c r="I50" s="38"/>
      <c r="J50" s="72"/>
      <c r="K50" s="80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</row>
    <row r="51" spans="1:69" s="6" customFormat="1" ht="13.5" customHeight="1">
      <c r="A51" s="145">
        <v>11</v>
      </c>
      <c r="B51" s="146">
        <v>592</v>
      </c>
      <c r="C51" s="146">
        <v>59217017</v>
      </c>
      <c r="D51" s="146" t="s">
        <v>92</v>
      </c>
      <c r="E51" s="146" t="s">
        <v>26</v>
      </c>
      <c r="F51" s="147">
        <f>SUM(F52:F52)</f>
        <v>35.200000000000003</v>
      </c>
      <c r="G51" s="148"/>
      <c r="H51" s="148">
        <f>F51*G51</f>
        <v>0</v>
      </c>
      <c r="I51" s="149" t="s">
        <v>22</v>
      </c>
      <c r="J51" s="72"/>
      <c r="K51" s="80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72"/>
      <c r="AM51" s="72"/>
      <c r="AN51" s="72"/>
      <c r="AO51" s="75"/>
      <c r="AP51" s="75"/>
      <c r="AQ51" s="75"/>
      <c r="AR51" s="75"/>
      <c r="AS51" s="75"/>
      <c r="AT51" s="75"/>
      <c r="AU51" s="75"/>
      <c r="AV51" s="75"/>
      <c r="AW51" s="75"/>
      <c r="AX51" s="75"/>
      <c r="AY51" s="75"/>
      <c r="AZ51" s="75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</row>
    <row r="52" spans="1:69" s="6" customFormat="1" ht="13.5" customHeight="1">
      <c r="A52" s="145"/>
      <c r="B52" s="146"/>
      <c r="C52" s="146"/>
      <c r="D52" s="150" t="s">
        <v>93</v>
      </c>
      <c r="E52" s="151"/>
      <c r="F52" s="152">
        <f>(32)*1.1</f>
        <v>35.200000000000003</v>
      </c>
      <c r="G52" s="148"/>
      <c r="H52" s="148"/>
      <c r="I52" s="153"/>
      <c r="J52" s="72"/>
      <c r="K52" s="80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72"/>
      <c r="AM52" s="72"/>
      <c r="AN52" s="72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</row>
    <row r="53" spans="1:69" s="7" customFormat="1" ht="13.5" customHeight="1">
      <c r="A53" s="25">
        <v>12</v>
      </c>
      <c r="B53" s="27">
        <v>221</v>
      </c>
      <c r="C53" s="27">
        <v>919726124</v>
      </c>
      <c r="D53" s="27" t="s">
        <v>118</v>
      </c>
      <c r="E53" s="27" t="s">
        <v>21</v>
      </c>
      <c r="F53" s="37">
        <f>SUM(F54:F55)</f>
        <v>422.79749999999996</v>
      </c>
      <c r="G53" s="29"/>
      <c r="H53" s="29">
        <f>F53*G53</f>
        <v>0</v>
      </c>
      <c r="I53" s="38" t="s">
        <v>22</v>
      </c>
      <c r="J53" s="231"/>
      <c r="K53" s="80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</row>
    <row r="54" spans="1:69" s="7" customFormat="1" ht="13.5" customHeight="1">
      <c r="A54" s="25"/>
      <c r="B54" s="27"/>
      <c r="C54" s="27"/>
      <c r="D54" s="126" t="s">
        <v>119</v>
      </c>
      <c r="E54" s="27"/>
      <c r="F54" s="71">
        <f>(354.9)*1.15</f>
        <v>408.13499999999993</v>
      </c>
      <c r="G54" s="29"/>
      <c r="H54" s="29"/>
      <c r="I54" s="38"/>
      <c r="J54" s="72"/>
      <c r="K54" s="80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</row>
    <row r="55" spans="1:69" s="7" customFormat="1" ht="13.5" customHeight="1">
      <c r="A55" s="25"/>
      <c r="B55" s="27"/>
      <c r="C55" s="27"/>
      <c r="D55" s="126" t="s">
        <v>120</v>
      </c>
      <c r="E55" s="27"/>
      <c r="F55" s="71">
        <f>((4.25)*3)*1.15</f>
        <v>14.6625</v>
      </c>
      <c r="G55" s="29"/>
      <c r="H55" s="29"/>
      <c r="I55" s="38"/>
      <c r="J55" s="72"/>
      <c r="K55" s="80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</row>
    <row r="56" spans="1:69" s="7" customFormat="1" ht="13.5" customHeight="1">
      <c r="A56" s="25">
        <v>13</v>
      </c>
      <c r="B56" s="27">
        <v>221</v>
      </c>
      <c r="C56" s="27" t="s">
        <v>122</v>
      </c>
      <c r="D56" s="27" t="s">
        <v>124</v>
      </c>
      <c r="E56" s="27" t="s">
        <v>21</v>
      </c>
      <c r="F56" s="37">
        <f>SUM(F57:F58)</f>
        <v>404.41499999999996</v>
      </c>
      <c r="G56" s="29"/>
      <c r="H56" s="29">
        <f>F56*G56</f>
        <v>0</v>
      </c>
      <c r="I56" s="38" t="s">
        <v>35</v>
      </c>
      <c r="J56" s="231"/>
      <c r="K56" s="80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</row>
    <row r="57" spans="1:69" s="7" customFormat="1" ht="13.5" customHeight="1">
      <c r="A57" s="25"/>
      <c r="B57" s="27"/>
      <c r="C57" s="27"/>
      <c r="D57" s="126" t="s">
        <v>125</v>
      </c>
      <c r="E57" s="27"/>
      <c r="F57" s="71">
        <f>(354.9)*1.1</f>
        <v>390.39</v>
      </c>
      <c r="G57" s="29"/>
      <c r="H57" s="29"/>
      <c r="I57" s="38"/>
      <c r="J57" s="72"/>
      <c r="K57" s="80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72"/>
      <c r="AV57" s="72"/>
      <c r="AW57" s="72"/>
      <c r="AX57" s="72"/>
      <c r="AY57" s="72"/>
      <c r="AZ57" s="72"/>
    </row>
    <row r="58" spans="1:69" s="7" customFormat="1" ht="13.5" customHeight="1">
      <c r="A58" s="25"/>
      <c r="B58" s="27"/>
      <c r="C58" s="27"/>
      <c r="D58" s="126" t="s">
        <v>126</v>
      </c>
      <c r="E58" s="27"/>
      <c r="F58" s="71">
        <f>((4.25)*3)*1.1</f>
        <v>14.025</v>
      </c>
      <c r="G58" s="29"/>
      <c r="H58" s="29"/>
      <c r="I58" s="38"/>
      <c r="J58" s="72"/>
      <c r="K58" s="80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</row>
    <row r="59" spans="1:69" s="7" customFormat="1" ht="13.5" customHeight="1">
      <c r="A59" s="25"/>
      <c r="B59" s="27"/>
      <c r="C59" s="27"/>
      <c r="D59" s="126" t="s">
        <v>127</v>
      </c>
      <c r="E59" s="27"/>
      <c r="F59" s="71"/>
      <c r="G59" s="29"/>
      <c r="H59" s="29"/>
      <c r="I59" s="38"/>
      <c r="J59" s="72"/>
      <c r="K59" s="80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</row>
    <row r="60" spans="1:69" s="7" customFormat="1" ht="13.5" customHeight="1">
      <c r="A60" s="25">
        <v>14</v>
      </c>
      <c r="B60" s="27">
        <v>221</v>
      </c>
      <c r="C60" s="27" t="s">
        <v>128</v>
      </c>
      <c r="D60" s="27" t="s">
        <v>129</v>
      </c>
      <c r="E60" s="27" t="s">
        <v>21</v>
      </c>
      <c r="F60" s="37">
        <f>SUM(F61:F62)</f>
        <v>367.65</v>
      </c>
      <c r="G60" s="29"/>
      <c r="H60" s="29">
        <f>F60*G60</f>
        <v>0</v>
      </c>
      <c r="I60" s="38" t="s">
        <v>35</v>
      </c>
      <c r="J60" s="231"/>
      <c r="K60" s="80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</row>
    <row r="61" spans="1:69" s="7" customFormat="1" ht="13.5" customHeight="1">
      <c r="A61" s="25"/>
      <c r="B61" s="27"/>
      <c r="C61" s="27"/>
      <c r="D61" s="126" t="s">
        <v>130</v>
      </c>
      <c r="E61" s="27"/>
      <c r="F61" s="71">
        <f>(354.9)</f>
        <v>354.9</v>
      </c>
      <c r="G61" s="29"/>
      <c r="H61" s="29"/>
      <c r="I61" s="38"/>
      <c r="J61" s="72"/>
      <c r="K61" s="80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</row>
    <row r="62" spans="1:69" s="7" customFormat="1" ht="13.5" customHeight="1">
      <c r="A62" s="25"/>
      <c r="B62" s="27"/>
      <c r="C62" s="27"/>
      <c r="D62" s="126" t="s">
        <v>131</v>
      </c>
      <c r="E62" s="27"/>
      <c r="F62" s="71">
        <f>((4.25)*3)</f>
        <v>12.75</v>
      </c>
      <c r="G62" s="29"/>
      <c r="H62" s="29"/>
      <c r="I62" s="38"/>
      <c r="J62" s="72"/>
      <c r="K62" s="80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2"/>
      <c r="AJ62" s="72"/>
      <c r="AK62" s="72"/>
      <c r="AL62" s="72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72"/>
      <c r="AX62" s="72"/>
      <c r="AY62" s="72"/>
      <c r="AZ62" s="72"/>
    </row>
    <row r="63" spans="1:69" s="7" customFormat="1" ht="13.5" customHeight="1">
      <c r="A63" s="25"/>
      <c r="B63" s="27"/>
      <c r="C63" s="27"/>
      <c r="D63" s="126" t="s">
        <v>132</v>
      </c>
      <c r="E63" s="27"/>
      <c r="F63" s="71"/>
      <c r="G63" s="29"/>
      <c r="H63" s="29"/>
      <c r="I63" s="38"/>
      <c r="J63" s="72"/>
      <c r="K63" s="80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W63" s="72"/>
      <c r="AX63" s="72"/>
      <c r="AY63" s="72"/>
      <c r="AZ63" s="72"/>
    </row>
    <row r="64" spans="1:69" s="5" customFormat="1" ht="67.5" customHeight="1">
      <c r="A64" s="43"/>
      <c r="B64" s="44"/>
      <c r="C64" s="45"/>
      <c r="D64" s="81" t="s">
        <v>44</v>
      </c>
      <c r="E64" s="33"/>
      <c r="F64" s="34"/>
      <c r="G64" s="29"/>
      <c r="H64" s="29"/>
      <c r="I64" s="41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72"/>
      <c r="AM64" s="72"/>
      <c r="AN64" s="75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0"/>
      <c r="BK64" s="30"/>
      <c r="BL64" s="30"/>
      <c r="BM64" s="30"/>
      <c r="BN64" s="30"/>
      <c r="BO64" s="30"/>
      <c r="BP64" s="30"/>
      <c r="BQ64" s="30"/>
    </row>
    <row r="65" spans="1:63" s="6" customFormat="1" ht="13.5" customHeight="1">
      <c r="A65" s="133" t="s">
        <v>121</v>
      </c>
      <c r="B65" s="26" t="s">
        <v>94</v>
      </c>
      <c r="C65" s="27" t="s">
        <v>95</v>
      </c>
      <c r="D65" s="27" t="s">
        <v>96</v>
      </c>
      <c r="E65" s="27" t="s">
        <v>29</v>
      </c>
      <c r="F65" s="37">
        <f>SUM(F66)</f>
        <v>1</v>
      </c>
      <c r="G65" s="39"/>
      <c r="H65" s="29">
        <f>F65*G65</f>
        <v>0</v>
      </c>
      <c r="I65" s="38" t="s">
        <v>35</v>
      </c>
      <c r="J65" s="154"/>
      <c r="K65" s="80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5"/>
      <c r="AP65" s="75"/>
      <c r="AQ65" s="75"/>
      <c r="AR65" s="75"/>
      <c r="AS65" s="75"/>
      <c r="AT65" s="75"/>
      <c r="AU65" s="75"/>
      <c r="AV65" s="75"/>
      <c r="AW65" s="75"/>
      <c r="AX65" s="75"/>
      <c r="AY65" s="75"/>
      <c r="AZ65" s="75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</row>
    <row r="66" spans="1:63" s="6" customFormat="1" ht="27" customHeight="1">
      <c r="A66" s="128"/>
      <c r="B66" s="26"/>
      <c r="C66" s="27"/>
      <c r="D66" s="33" t="s">
        <v>97</v>
      </c>
      <c r="E66" s="42"/>
      <c r="F66" s="34">
        <v>1</v>
      </c>
      <c r="G66" s="140"/>
      <c r="H66" s="34"/>
      <c r="I66" s="38"/>
      <c r="J66" s="77"/>
      <c r="K66" s="80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5"/>
      <c r="AP66" s="75"/>
      <c r="AQ66" s="75"/>
      <c r="AR66" s="75"/>
      <c r="AS66" s="75"/>
      <c r="AT66" s="75"/>
      <c r="AU66" s="75"/>
      <c r="AV66" s="75"/>
      <c r="AW66" s="75"/>
      <c r="AX66" s="75"/>
      <c r="AY66" s="75"/>
      <c r="AZ66" s="75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</row>
    <row r="67" spans="1:63" s="7" customFormat="1" ht="13.5" customHeight="1">
      <c r="A67" s="134"/>
      <c r="B67" s="135"/>
      <c r="C67" s="136"/>
      <c r="D67" s="33" t="s">
        <v>81</v>
      </c>
      <c r="E67" s="27"/>
      <c r="F67" s="137"/>
      <c r="G67" s="29"/>
      <c r="H67" s="29"/>
      <c r="I67" s="138"/>
      <c r="J67" s="72"/>
      <c r="K67" s="80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  <c r="AT67" s="72"/>
      <c r="AU67" s="72"/>
      <c r="AV67" s="72"/>
      <c r="AW67" s="72"/>
      <c r="AX67" s="72"/>
      <c r="AY67" s="72"/>
      <c r="AZ67" s="72"/>
    </row>
    <row r="68" spans="1:63" s="6" customFormat="1" ht="13.5" customHeight="1">
      <c r="A68" s="128"/>
      <c r="B68" s="139"/>
      <c r="C68" s="139"/>
      <c r="D68" s="42" t="s">
        <v>98</v>
      </c>
      <c r="E68" s="42"/>
      <c r="F68" s="34"/>
      <c r="G68" s="140"/>
      <c r="H68" s="34"/>
      <c r="I68" s="38"/>
      <c r="J68" s="74"/>
      <c r="K68" s="80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5"/>
      <c r="AP68" s="75"/>
      <c r="AQ68" s="75"/>
      <c r="AR68" s="75"/>
      <c r="AS68" s="75"/>
      <c r="AT68" s="75"/>
      <c r="AU68" s="75"/>
      <c r="AV68" s="75"/>
      <c r="AW68" s="75"/>
      <c r="AX68" s="75"/>
      <c r="AY68" s="75"/>
      <c r="AZ68" s="75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</row>
    <row r="69" spans="1:63" s="6" customFormat="1" ht="13.5" customHeight="1">
      <c r="A69" s="128"/>
      <c r="B69" s="139"/>
      <c r="C69" s="139"/>
      <c r="D69" s="42" t="s">
        <v>99</v>
      </c>
      <c r="E69" s="42"/>
      <c r="F69" s="34"/>
      <c r="G69" s="140"/>
      <c r="H69" s="34"/>
      <c r="I69" s="38"/>
      <c r="J69" s="72"/>
      <c r="K69" s="74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72"/>
      <c r="AO69" s="75"/>
      <c r="AP69" s="75"/>
      <c r="AQ69" s="75"/>
      <c r="AR69" s="75"/>
      <c r="AS69" s="75"/>
      <c r="AT69" s="75"/>
      <c r="AU69" s="75"/>
      <c r="AV69" s="75"/>
      <c r="AW69" s="75"/>
      <c r="AX69" s="75"/>
      <c r="AY69" s="75"/>
      <c r="AZ69" s="75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</row>
    <row r="70" spans="1:63" s="6" customFormat="1" ht="13.5" customHeight="1">
      <c r="A70" s="128"/>
      <c r="B70" s="139"/>
      <c r="C70" s="139"/>
      <c r="D70" s="42" t="s">
        <v>100</v>
      </c>
      <c r="E70" s="42"/>
      <c r="F70" s="34"/>
      <c r="G70" s="140"/>
      <c r="H70" s="34"/>
      <c r="I70" s="38"/>
      <c r="J70" s="72"/>
      <c r="K70" s="80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72"/>
      <c r="AO70" s="75"/>
      <c r="AP70" s="75"/>
      <c r="AQ70" s="75"/>
      <c r="AR70" s="75"/>
      <c r="AS70" s="75"/>
      <c r="AT70" s="75"/>
      <c r="AU70" s="75"/>
      <c r="AV70" s="75"/>
      <c r="AW70" s="75"/>
      <c r="AX70" s="75"/>
      <c r="AY70" s="75"/>
      <c r="AZ70" s="75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</row>
    <row r="71" spans="1:63" s="6" customFormat="1" ht="13.5" customHeight="1">
      <c r="A71" s="128"/>
      <c r="B71" s="142"/>
      <c r="C71" s="143"/>
      <c r="D71" s="33" t="s">
        <v>101</v>
      </c>
      <c r="E71" s="42"/>
      <c r="F71" s="34"/>
      <c r="G71" s="140"/>
      <c r="H71" s="34"/>
      <c r="I71" s="47"/>
      <c r="J71" s="73"/>
      <c r="K71" s="206"/>
      <c r="L71" s="72"/>
      <c r="M71" s="72"/>
      <c r="N71" s="72"/>
      <c r="O71" s="72"/>
      <c r="P71" s="72"/>
      <c r="Q71" s="72"/>
      <c r="R71" s="22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5"/>
      <c r="AP71" s="75"/>
      <c r="AQ71" s="75"/>
      <c r="AR71" s="75"/>
      <c r="AS71" s="75"/>
      <c r="AT71" s="75"/>
      <c r="AU71" s="75"/>
      <c r="AV71" s="75"/>
      <c r="AW71" s="75"/>
      <c r="AX71" s="75"/>
      <c r="AY71" s="75"/>
      <c r="AZ71" s="75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</row>
    <row r="72" spans="1:63" s="6" customFormat="1" ht="27" customHeight="1">
      <c r="A72" s="133"/>
      <c r="B72" s="26"/>
      <c r="C72" s="27"/>
      <c r="D72" s="33" t="s">
        <v>102</v>
      </c>
      <c r="E72" s="27"/>
      <c r="F72" s="24"/>
      <c r="G72" s="29"/>
      <c r="H72" s="29"/>
      <c r="I72" s="229"/>
      <c r="J72" s="72"/>
      <c r="K72" s="80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5"/>
      <c r="AP72" s="75"/>
      <c r="AQ72" s="75"/>
      <c r="AR72" s="75"/>
      <c r="AS72" s="75"/>
      <c r="AT72" s="75"/>
      <c r="AU72" s="75"/>
      <c r="AV72" s="75"/>
      <c r="AW72" s="75"/>
      <c r="AX72" s="75"/>
      <c r="AY72" s="75"/>
      <c r="AZ72" s="75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</row>
    <row r="73" spans="1:63" s="6" customFormat="1" ht="13.5" customHeight="1">
      <c r="A73" s="133" t="s">
        <v>123</v>
      </c>
      <c r="B73" s="26" t="s">
        <v>62</v>
      </c>
      <c r="C73" s="27" t="s">
        <v>103</v>
      </c>
      <c r="D73" s="27" t="s">
        <v>104</v>
      </c>
      <c r="E73" s="27" t="s">
        <v>25</v>
      </c>
      <c r="F73" s="37">
        <f>SUM(F74)</f>
        <v>2</v>
      </c>
      <c r="G73" s="39"/>
      <c r="H73" s="29">
        <f>F73*G73</f>
        <v>0</v>
      </c>
      <c r="I73" s="38" t="s">
        <v>35</v>
      </c>
      <c r="J73" s="154"/>
      <c r="K73" s="79"/>
      <c r="L73" s="72"/>
      <c r="M73" s="72"/>
      <c r="N73" s="72"/>
      <c r="O73" s="72"/>
      <c r="P73" s="72"/>
      <c r="Q73" s="72"/>
      <c r="R73" s="72"/>
      <c r="S73" s="74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5"/>
      <c r="AP73" s="75"/>
      <c r="AQ73" s="75"/>
      <c r="AR73" s="75"/>
      <c r="AS73" s="75"/>
      <c r="AT73" s="75"/>
      <c r="AU73" s="75"/>
      <c r="AV73" s="75"/>
      <c r="AW73" s="75"/>
      <c r="AX73" s="75"/>
      <c r="AY73" s="75"/>
      <c r="AZ73" s="75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</row>
    <row r="74" spans="1:63" s="6" customFormat="1" ht="13.5" customHeight="1">
      <c r="A74" s="128"/>
      <c r="B74" s="26"/>
      <c r="C74" s="27"/>
      <c r="D74" s="33" t="s">
        <v>105</v>
      </c>
      <c r="E74" s="42"/>
      <c r="F74" s="34">
        <v>2</v>
      </c>
      <c r="G74" s="140"/>
      <c r="H74" s="34"/>
      <c r="I74" s="38"/>
      <c r="J74" s="74"/>
      <c r="K74" s="80"/>
      <c r="L74" s="72"/>
      <c r="M74" s="72"/>
      <c r="N74" s="72"/>
      <c r="O74" s="72"/>
      <c r="P74" s="72"/>
      <c r="Q74" s="72"/>
      <c r="R74" s="72"/>
      <c r="S74" s="74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5"/>
      <c r="AP74" s="75"/>
      <c r="AQ74" s="75"/>
      <c r="AR74" s="75"/>
      <c r="AS74" s="75"/>
      <c r="AT74" s="75"/>
      <c r="AU74" s="75"/>
      <c r="AV74" s="75"/>
      <c r="AW74" s="75"/>
      <c r="AX74" s="75"/>
      <c r="AY74" s="75"/>
      <c r="AZ74" s="75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</row>
    <row r="75" spans="1:63" s="6" customFormat="1" ht="40.5" customHeight="1">
      <c r="A75" s="128"/>
      <c r="B75" s="26"/>
      <c r="C75" s="27"/>
      <c r="D75" s="33" t="s">
        <v>117</v>
      </c>
      <c r="E75" s="42"/>
      <c r="F75" s="34"/>
      <c r="G75" s="140"/>
      <c r="H75" s="34"/>
      <c r="I75" s="38"/>
      <c r="J75" s="74"/>
      <c r="K75" s="80"/>
      <c r="L75" s="72"/>
      <c r="M75" s="72"/>
      <c r="N75" s="72"/>
      <c r="O75" s="72"/>
      <c r="P75" s="72"/>
      <c r="Q75" s="72"/>
      <c r="R75" s="72"/>
      <c r="S75" s="74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5"/>
      <c r="AP75" s="75"/>
      <c r="AQ75" s="75"/>
      <c r="AR75" s="75"/>
      <c r="AS75" s="75"/>
      <c r="AT75" s="75"/>
      <c r="AU75" s="75"/>
      <c r="AV75" s="75"/>
      <c r="AW75" s="75"/>
      <c r="AX75" s="75"/>
      <c r="AY75" s="75"/>
      <c r="AZ75" s="75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</row>
    <row r="76" spans="1:63" s="112" customFormat="1" ht="27" customHeight="1">
      <c r="A76" s="155"/>
      <c r="B76" s="105"/>
      <c r="C76" s="106"/>
      <c r="D76" s="156" t="s">
        <v>106</v>
      </c>
      <c r="E76" s="106"/>
      <c r="F76" s="115"/>
      <c r="G76" s="108"/>
      <c r="H76" s="108"/>
      <c r="I76" s="109"/>
    </row>
    <row r="77" spans="1:63" s="162" customFormat="1" ht="40.5" customHeight="1">
      <c r="A77" s="157"/>
      <c r="B77" s="158"/>
      <c r="C77" s="159"/>
      <c r="D77" s="156" t="s">
        <v>107</v>
      </c>
      <c r="E77" s="156"/>
      <c r="F77" s="115"/>
      <c r="G77" s="160"/>
      <c r="H77" s="108"/>
      <c r="I77" s="161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2"/>
      <c r="Z77" s="112"/>
      <c r="AA77" s="112"/>
      <c r="AB77" s="112"/>
      <c r="AC77" s="112"/>
      <c r="AD77" s="112"/>
      <c r="AE77" s="112"/>
      <c r="AF77" s="112"/>
      <c r="AG77" s="112"/>
      <c r="AH77" s="112"/>
      <c r="AI77" s="112"/>
      <c r="AJ77" s="112"/>
      <c r="AK77" s="112"/>
      <c r="AL77" s="112"/>
      <c r="AM77" s="112"/>
      <c r="AN77" s="112"/>
      <c r="BA77" s="112"/>
      <c r="BB77" s="112"/>
      <c r="BC77" s="112"/>
      <c r="BD77" s="112"/>
      <c r="BE77" s="112"/>
      <c r="BF77" s="112"/>
      <c r="BG77" s="112"/>
      <c r="BH77" s="112"/>
      <c r="BI77" s="112"/>
      <c r="BJ77" s="112"/>
      <c r="BK77" s="112"/>
    </row>
    <row r="78" spans="1:63" s="6" customFormat="1" ht="13.5" customHeight="1">
      <c r="A78" s="133" t="s">
        <v>133</v>
      </c>
      <c r="B78" s="26" t="s">
        <v>62</v>
      </c>
      <c r="C78" s="27" t="s">
        <v>108</v>
      </c>
      <c r="D78" s="27" t="s">
        <v>104</v>
      </c>
      <c r="E78" s="27" t="s">
        <v>25</v>
      </c>
      <c r="F78" s="37">
        <f>SUM(F79)</f>
        <v>2</v>
      </c>
      <c r="G78" s="39"/>
      <c r="H78" s="29">
        <f>F78*G78</f>
        <v>0</v>
      </c>
      <c r="I78" s="38" t="s">
        <v>35</v>
      </c>
      <c r="J78" s="154"/>
      <c r="K78" s="79"/>
      <c r="L78" s="72"/>
      <c r="M78" s="72"/>
      <c r="N78" s="72"/>
      <c r="O78" s="72"/>
      <c r="P78" s="72"/>
      <c r="Q78" s="72"/>
      <c r="R78" s="72"/>
      <c r="S78" s="74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5"/>
      <c r="AP78" s="75"/>
      <c r="AQ78" s="75"/>
      <c r="AR78" s="75"/>
      <c r="AS78" s="75"/>
      <c r="AT78" s="75"/>
      <c r="AU78" s="75"/>
      <c r="AV78" s="75"/>
      <c r="AW78" s="75"/>
      <c r="AX78" s="75"/>
      <c r="AY78" s="75"/>
      <c r="AZ78" s="75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</row>
    <row r="79" spans="1:63" s="6" customFormat="1" ht="13.5" customHeight="1">
      <c r="A79" s="128"/>
      <c r="B79" s="26"/>
      <c r="C79" s="27"/>
      <c r="D79" s="33" t="s">
        <v>109</v>
      </c>
      <c r="E79" s="42"/>
      <c r="F79" s="34">
        <v>2</v>
      </c>
      <c r="G79" s="140"/>
      <c r="H79" s="34"/>
      <c r="I79" s="38"/>
      <c r="J79" s="74"/>
      <c r="K79" s="80"/>
      <c r="L79" s="72"/>
      <c r="M79" s="72"/>
      <c r="N79" s="72"/>
      <c r="O79" s="72"/>
      <c r="P79" s="72"/>
      <c r="Q79" s="72"/>
      <c r="R79" s="72"/>
      <c r="S79" s="74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5"/>
      <c r="AP79" s="75"/>
      <c r="AQ79" s="75"/>
      <c r="AR79" s="75"/>
      <c r="AS79" s="75"/>
      <c r="AT79" s="75"/>
      <c r="AU79" s="75"/>
      <c r="AV79" s="75"/>
      <c r="AW79" s="75"/>
      <c r="AX79" s="75"/>
      <c r="AY79" s="75"/>
      <c r="AZ79" s="75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</row>
    <row r="80" spans="1:63" s="6" customFormat="1" ht="40.5" customHeight="1">
      <c r="A80" s="128"/>
      <c r="B80" s="26"/>
      <c r="C80" s="27"/>
      <c r="D80" s="33" t="s">
        <v>117</v>
      </c>
      <c r="E80" s="42"/>
      <c r="F80" s="34"/>
      <c r="G80" s="140"/>
      <c r="H80" s="34"/>
      <c r="I80" s="38"/>
      <c r="J80" s="74"/>
      <c r="K80" s="80"/>
      <c r="L80" s="72"/>
      <c r="M80" s="72"/>
      <c r="N80" s="72"/>
      <c r="O80" s="72"/>
      <c r="P80" s="72"/>
      <c r="Q80" s="72"/>
      <c r="R80" s="72"/>
      <c r="S80" s="74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5"/>
      <c r="AP80" s="75"/>
      <c r="AQ80" s="75"/>
      <c r="AR80" s="75"/>
      <c r="AS80" s="75"/>
      <c r="AT80" s="75"/>
      <c r="AU80" s="75"/>
      <c r="AV80" s="75"/>
      <c r="AW80" s="75"/>
      <c r="AX80" s="75"/>
      <c r="AY80" s="75"/>
      <c r="AZ80" s="75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</row>
    <row r="81" spans="1:63" s="112" customFormat="1" ht="27" customHeight="1">
      <c r="A81" s="155"/>
      <c r="B81" s="105"/>
      <c r="C81" s="106"/>
      <c r="D81" s="156" t="s">
        <v>106</v>
      </c>
      <c r="E81" s="106"/>
      <c r="F81" s="115"/>
      <c r="G81" s="108"/>
      <c r="H81" s="108"/>
      <c r="I81" s="109"/>
    </row>
    <row r="82" spans="1:63" s="162" customFormat="1" ht="40.5" customHeight="1">
      <c r="A82" s="157"/>
      <c r="B82" s="158"/>
      <c r="C82" s="159"/>
      <c r="D82" s="156" t="s">
        <v>107</v>
      </c>
      <c r="E82" s="156"/>
      <c r="F82" s="115"/>
      <c r="G82" s="160"/>
      <c r="H82" s="108"/>
      <c r="I82" s="161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112"/>
      <c r="X82" s="112"/>
      <c r="Y82" s="112"/>
      <c r="Z82" s="112"/>
      <c r="AA82" s="112"/>
      <c r="AB82" s="112"/>
      <c r="AC82" s="112"/>
      <c r="AD82" s="112"/>
      <c r="AE82" s="112"/>
      <c r="AF82" s="112"/>
      <c r="AG82" s="112"/>
      <c r="AH82" s="112"/>
      <c r="AI82" s="112"/>
      <c r="AJ82" s="112"/>
      <c r="AK82" s="112"/>
      <c r="AL82" s="112"/>
      <c r="AM82" s="112"/>
      <c r="AN82" s="112"/>
      <c r="BA82" s="112"/>
      <c r="BB82" s="112"/>
      <c r="BC82" s="112"/>
      <c r="BD82" s="112"/>
      <c r="BE82" s="112"/>
      <c r="BF82" s="112"/>
      <c r="BG82" s="112"/>
      <c r="BH82" s="112"/>
      <c r="BI82" s="112"/>
      <c r="BJ82" s="112"/>
      <c r="BK82" s="112"/>
    </row>
    <row r="83" spans="1:63" s="162" customFormat="1" ht="13.5" customHeight="1">
      <c r="A83" s="163"/>
      <c r="B83" s="164"/>
      <c r="C83" s="164" t="s">
        <v>28</v>
      </c>
      <c r="D83" s="164" t="s">
        <v>5</v>
      </c>
      <c r="E83" s="164"/>
      <c r="F83" s="165"/>
      <c r="G83" s="166"/>
      <c r="H83" s="166">
        <f>SUM(H84:H86)</f>
        <v>0</v>
      </c>
      <c r="I83" s="167"/>
      <c r="J83" s="112"/>
      <c r="K83" s="112"/>
      <c r="L83" s="232"/>
      <c r="M83" s="112"/>
      <c r="N83" s="112"/>
      <c r="O83" s="112"/>
      <c r="P83" s="112"/>
      <c r="Q83" s="112"/>
      <c r="R83" s="112"/>
      <c r="S83" s="112"/>
      <c r="T83" s="112"/>
      <c r="U83" s="112"/>
      <c r="V83" s="112"/>
      <c r="W83" s="112"/>
      <c r="X83" s="112"/>
      <c r="Y83" s="112"/>
      <c r="Z83" s="112"/>
      <c r="AA83" s="112"/>
      <c r="AB83" s="112"/>
      <c r="AC83" s="112"/>
      <c r="AD83" s="112"/>
      <c r="AE83" s="112"/>
      <c r="AF83" s="112"/>
      <c r="AG83" s="112"/>
      <c r="AH83" s="112"/>
      <c r="AI83" s="112"/>
      <c r="AJ83" s="112"/>
      <c r="AK83" s="112"/>
      <c r="AL83" s="112"/>
      <c r="AM83" s="112"/>
      <c r="AN83" s="112"/>
      <c r="BA83" s="112"/>
      <c r="BB83" s="112"/>
      <c r="BC83" s="112"/>
      <c r="BD83" s="112"/>
      <c r="BE83" s="112"/>
      <c r="BF83" s="112"/>
      <c r="BG83" s="112"/>
      <c r="BH83" s="112"/>
      <c r="BI83" s="112"/>
      <c r="BJ83" s="112"/>
      <c r="BK83" s="112"/>
    </row>
    <row r="84" spans="1:63" s="162" customFormat="1" ht="27" customHeight="1">
      <c r="A84" s="168">
        <v>18</v>
      </c>
      <c r="B84" s="169" t="s">
        <v>78</v>
      </c>
      <c r="C84" s="170">
        <v>998225111</v>
      </c>
      <c r="D84" s="170" t="s">
        <v>110</v>
      </c>
      <c r="E84" s="170" t="s">
        <v>27</v>
      </c>
      <c r="F84" s="171">
        <v>72.17</v>
      </c>
      <c r="G84" s="172"/>
      <c r="H84" s="172">
        <f>F84*G84</f>
        <v>0</v>
      </c>
      <c r="I84" s="173" t="s">
        <v>22</v>
      </c>
      <c r="J84" s="233"/>
      <c r="K84" s="112"/>
      <c r="L84" s="232"/>
      <c r="M84" s="112"/>
      <c r="N84" s="112"/>
      <c r="O84" s="112"/>
      <c r="P84" s="112"/>
      <c r="Q84" s="112"/>
      <c r="R84" s="112"/>
      <c r="S84" s="112"/>
      <c r="T84" s="112"/>
      <c r="U84" s="112"/>
      <c r="V84" s="112"/>
      <c r="W84" s="112"/>
      <c r="X84" s="112"/>
      <c r="Y84" s="112"/>
      <c r="Z84" s="112"/>
      <c r="AA84" s="112"/>
      <c r="AB84" s="112"/>
      <c r="AC84" s="112"/>
      <c r="AD84" s="112"/>
      <c r="AE84" s="112"/>
      <c r="AF84" s="112"/>
      <c r="AG84" s="112"/>
      <c r="AH84" s="112"/>
      <c r="AI84" s="112"/>
      <c r="AJ84" s="112"/>
      <c r="AK84" s="112"/>
      <c r="AL84" s="112"/>
      <c r="AM84" s="112"/>
      <c r="AN84" s="112"/>
      <c r="BA84" s="112"/>
      <c r="BB84" s="112"/>
      <c r="BC84" s="112"/>
      <c r="BD84" s="112"/>
      <c r="BE84" s="112"/>
      <c r="BF84" s="112"/>
      <c r="BG84" s="112"/>
      <c r="BH84" s="112"/>
      <c r="BI84" s="112"/>
      <c r="BJ84" s="112"/>
      <c r="BK84" s="112"/>
    </row>
    <row r="85" spans="1:63" s="162" customFormat="1" ht="13.5" customHeight="1">
      <c r="A85" s="168">
        <v>19</v>
      </c>
      <c r="B85" s="170" t="s">
        <v>30</v>
      </c>
      <c r="C85" s="170" t="s">
        <v>31</v>
      </c>
      <c r="D85" s="170" t="s">
        <v>32</v>
      </c>
      <c r="E85" s="170" t="s">
        <v>33</v>
      </c>
      <c r="F85" s="171">
        <f>F86</f>
        <v>20</v>
      </c>
      <c r="G85" s="172"/>
      <c r="H85" s="172">
        <f>F85*G85</f>
        <v>0</v>
      </c>
      <c r="I85" s="173" t="s">
        <v>22</v>
      </c>
      <c r="J85" s="234"/>
      <c r="K85" s="112"/>
      <c r="L85" s="232"/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112"/>
      <c r="X85" s="112"/>
      <c r="Y85" s="112"/>
      <c r="Z85" s="112"/>
      <c r="AA85" s="112"/>
      <c r="AB85" s="112"/>
      <c r="AC85" s="112"/>
      <c r="AD85" s="112"/>
      <c r="AE85" s="112"/>
      <c r="AF85" s="112"/>
      <c r="AG85" s="112"/>
      <c r="AH85" s="112"/>
      <c r="AI85" s="112"/>
      <c r="AJ85" s="112"/>
      <c r="AK85" s="112"/>
      <c r="AL85" s="112"/>
      <c r="AM85" s="112"/>
      <c r="AN85" s="112"/>
      <c r="BA85" s="112"/>
      <c r="BB85" s="112"/>
      <c r="BC85" s="112"/>
      <c r="BD85" s="112"/>
      <c r="BE85" s="112"/>
      <c r="BF85" s="112"/>
      <c r="BG85" s="112"/>
      <c r="BH85" s="112"/>
      <c r="BI85" s="112"/>
      <c r="BJ85" s="112"/>
      <c r="BK85" s="112"/>
    </row>
    <row r="86" spans="1:63" s="162" customFormat="1" ht="27" customHeight="1">
      <c r="A86" s="174"/>
      <c r="B86" s="170"/>
      <c r="C86" s="170"/>
      <c r="D86" s="175" t="s">
        <v>34</v>
      </c>
      <c r="E86" s="170"/>
      <c r="F86" s="176">
        <v>20</v>
      </c>
      <c r="G86" s="172"/>
      <c r="H86" s="172"/>
      <c r="I86" s="173"/>
      <c r="J86" s="112"/>
      <c r="K86" s="112"/>
      <c r="L86" s="232"/>
      <c r="M86" s="112"/>
      <c r="N86" s="112"/>
      <c r="O86" s="112"/>
      <c r="P86" s="112"/>
      <c r="Q86" s="112"/>
      <c r="R86" s="112"/>
      <c r="S86" s="112"/>
      <c r="T86" s="112"/>
      <c r="U86" s="112"/>
      <c r="V86" s="112"/>
      <c r="W86" s="112"/>
      <c r="X86" s="112"/>
      <c r="Y86" s="112"/>
      <c r="Z86" s="112"/>
      <c r="AA86" s="112"/>
      <c r="AB86" s="112"/>
      <c r="AC86" s="112"/>
      <c r="AD86" s="112"/>
      <c r="AE86" s="112"/>
      <c r="AF86" s="112"/>
      <c r="AG86" s="112"/>
      <c r="AH86" s="112"/>
      <c r="AI86" s="112"/>
      <c r="AJ86" s="112"/>
      <c r="AK86" s="112"/>
      <c r="AL86" s="112"/>
      <c r="AM86" s="112"/>
      <c r="AN86" s="112"/>
      <c r="BA86" s="112"/>
      <c r="BB86" s="112"/>
      <c r="BC86" s="112"/>
      <c r="BD86" s="112"/>
      <c r="BE86" s="112"/>
      <c r="BF86" s="112"/>
      <c r="BG86" s="112"/>
      <c r="BH86" s="112"/>
      <c r="BI86" s="112"/>
      <c r="BJ86" s="112"/>
      <c r="BK86" s="112"/>
    </row>
    <row r="87" spans="1:63" s="5" customFormat="1" ht="21" customHeight="1">
      <c r="A87" s="177"/>
      <c r="B87" s="178"/>
      <c r="C87" s="178"/>
      <c r="D87" s="178" t="s">
        <v>36</v>
      </c>
      <c r="E87" s="178"/>
      <c r="F87" s="179"/>
      <c r="G87" s="180"/>
      <c r="H87" s="181">
        <f>H9</f>
        <v>0</v>
      </c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30"/>
      <c r="AJ87" s="30"/>
      <c r="AK87" s="30"/>
      <c r="AL87" s="30"/>
      <c r="AM87" s="30"/>
      <c r="AN87" s="30"/>
      <c r="AO87" s="30"/>
      <c r="AP87" s="30"/>
      <c r="AQ87" s="30"/>
      <c r="AR87" s="30"/>
      <c r="AS87" s="30"/>
      <c r="AT87" s="30"/>
      <c r="AU87" s="30"/>
      <c r="AV87" s="30"/>
      <c r="AW87" s="30"/>
      <c r="AX87" s="30"/>
      <c r="AY87" s="30"/>
      <c r="AZ87" s="30"/>
      <c r="BA87" s="30"/>
      <c r="BB87" s="30"/>
      <c r="BC87" s="30"/>
      <c r="BD87" s="30"/>
      <c r="BE87" s="30"/>
      <c r="BF87" s="30"/>
      <c r="BG87" s="30"/>
      <c r="BH87" s="30"/>
      <c r="BI87" s="30"/>
      <c r="BJ87" s="30"/>
      <c r="BK87" s="30"/>
    </row>
    <row r="88" spans="1:63" s="187" customFormat="1" ht="12" customHeight="1">
      <c r="A88" s="182"/>
      <c r="B88" s="183"/>
      <c r="C88" s="183"/>
      <c r="D88" s="183"/>
      <c r="E88" s="183"/>
      <c r="F88" s="184"/>
      <c r="G88" s="185"/>
      <c r="H88" s="186"/>
      <c r="J88" s="188"/>
      <c r="K88" s="188"/>
      <c r="L88" s="188"/>
      <c r="M88" s="188"/>
      <c r="N88" s="188"/>
      <c r="O88" s="188"/>
      <c r="P88" s="188"/>
      <c r="Q88" s="188"/>
      <c r="R88" s="188"/>
      <c r="S88" s="188"/>
      <c r="T88" s="188"/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  <c r="AF88" s="188"/>
      <c r="AG88" s="188"/>
      <c r="AH88" s="188"/>
      <c r="AI88" s="188"/>
      <c r="AJ88" s="188"/>
      <c r="AK88" s="188"/>
      <c r="AL88" s="188"/>
      <c r="AM88" s="188"/>
      <c r="AN88" s="188"/>
      <c r="AO88" s="188"/>
      <c r="AP88" s="188"/>
      <c r="AQ88" s="188"/>
      <c r="AR88" s="188"/>
      <c r="AS88" s="188"/>
      <c r="AT88" s="188"/>
      <c r="AU88" s="188"/>
      <c r="AV88" s="188"/>
      <c r="AW88" s="188"/>
      <c r="AX88" s="188"/>
      <c r="AY88" s="188"/>
      <c r="AZ88" s="188"/>
      <c r="BA88" s="188"/>
      <c r="BB88" s="188"/>
      <c r="BC88" s="188"/>
      <c r="BD88" s="188"/>
      <c r="BE88" s="188"/>
      <c r="BF88" s="188"/>
      <c r="BG88" s="188"/>
      <c r="BH88" s="188"/>
      <c r="BI88" s="188"/>
      <c r="BJ88" s="188"/>
      <c r="BK88" s="188"/>
    </row>
    <row r="89" spans="1:63" s="5" customFormat="1" ht="13.5" customHeight="1">
      <c r="A89" s="241" t="s">
        <v>37</v>
      </c>
      <c r="B89" s="242"/>
      <c r="C89" s="243"/>
      <c r="D89" s="189" t="s">
        <v>111</v>
      </c>
      <c r="E89" s="190"/>
      <c r="F89" s="191"/>
      <c r="G89" s="192"/>
      <c r="H89" s="193">
        <f>H87</f>
        <v>0</v>
      </c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  <c r="AM89" s="30"/>
      <c r="AN89" s="30"/>
      <c r="AO89" s="30"/>
      <c r="AP89" s="30"/>
      <c r="AQ89" s="30"/>
      <c r="AR89" s="30"/>
      <c r="AS89" s="30"/>
      <c r="AT89" s="30"/>
      <c r="AU89" s="30"/>
      <c r="AV89" s="30"/>
      <c r="AW89" s="30"/>
      <c r="AX89" s="30"/>
      <c r="AY89" s="30"/>
      <c r="AZ89" s="30"/>
      <c r="BA89" s="30"/>
      <c r="BB89" s="30"/>
      <c r="BC89" s="30"/>
      <c r="BD89" s="30"/>
      <c r="BE89" s="30"/>
      <c r="BF89" s="30"/>
      <c r="BG89" s="30"/>
      <c r="BH89" s="30"/>
      <c r="BI89" s="30"/>
      <c r="BJ89" s="30"/>
      <c r="BK89" s="30"/>
    </row>
    <row r="90" spans="1:63" s="5" customFormat="1" ht="13.5" customHeight="1">
      <c r="A90" s="194"/>
      <c r="B90" s="195"/>
      <c r="C90" s="195"/>
      <c r="D90" s="196"/>
      <c r="E90" s="197"/>
      <c r="F90" s="198"/>
      <c r="G90" s="199"/>
      <c r="H90" s="20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30"/>
      <c r="AJ90" s="30"/>
      <c r="AK90" s="30"/>
      <c r="AL90" s="30"/>
      <c r="AM90" s="30"/>
      <c r="AN90" s="30"/>
      <c r="AO90" s="30"/>
      <c r="AP90" s="30"/>
      <c r="AQ90" s="30"/>
      <c r="AR90" s="30"/>
      <c r="AS90" s="30"/>
      <c r="AT90" s="30"/>
      <c r="AU90" s="30"/>
      <c r="AV90" s="30"/>
      <c r="AW90" s="30"/>
      <c r="AX90" s="30"/>
      <c r="AY90" s="30"/>
      <c r="AZ90" s="30"/>
      <c r="BA90" s="30"/>
      <c r="BB90" s="30"/>
      <c r="BC90" s="30"/>
      <c r="BD90" s="30"/>
      <c r="BE90" s="30"/>
      <c r="BF90" s="30"/>
      <c r="BG90" s="30"/>
      <c r="BH90" s="30"/>
      <c r="BI90" s="30"/>
      <c r="BJ90" s="30"/>
      <c r="BK90" s="30"/>
    </row>
    <row r="91" spans="1:63" s="50" customFormat="1" ht="11.25">
      <c r="A91" s="50" t="s">
        <v>38</v>
      </c>
      <c r="G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  <c r="BF91" s="51"/>
      <c r="BG91" s="51"/>
      <c r="BH91" s="51"/>
      <c r="BI91" s="51"/>
      <c r="BJ91" s="51"/>
      <c r="BK91" s="51"/>
    </row>
    <row r="92" spans="1:63" s="5" customFormat="1" ht="31.5" customHeight="1">
      <c r="A92" s="235" t="s">
        <v>39</v>
      </c>
      <c r="B92" s="244"/>
      <c r="C92" s="244"/>
      <c r="D92" s="244"/>
      <c r="E92" s="244"/>
      <c r="F92" s="244"/>
      <c r="G92" s="244"/>
      <c r="H92" s="51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F92" s="30"/>
      <c r="AG92" s="30"/>
      <c r="AH92" s="30"/>
      <c r="AI92" s="30"/>
      <c r="AJ92" s="30"/>
      <c r="AK92" s="30"/>
      <c r="AL92" s="30"/>
      <c r="AM92" s="30"/>
      <c r="AN92" s="30"/>
      <c r="AO92" s="30"/>
      <c r="AP92" s="30"/>
      <c r="AQ92" s="30"/>
      <c r="AR92" s="30"/>
      <c r="AS92" s="30"/>
      <c r="AT92" s="30"/>
      <c r="AU92" s="30"/>
      <c r="AV92" s="30"/>
      <c r="AW92" s="30"/>
      <c r="AX92" s="30"/>
      <c r="AY92" s="30"/>
      <c r="AZ92" s="30"/>
      <c r="BA92" s="30"/>
      <c r="BB92" s="30"/>
      <c r="BC92" s="30"/>
      <c r="BD92" s="30"/>
      <c r="BE92" s="30"/>
      <c r="BF92" s="30"/>
      <c r="BG92" s="30"/>
      <c r="BH92" s="30"/>
      <c r="BI92" s="30"/>
      <c r="BJ92" s="30"/>
      <c r="BK92" s="30"/>
    </row>
    <row r="93" spans="1:63" s="50" customFormat="1" ht="102.75" customHeight="1">
      <c r="A93" s="235" t="s">
        <v>40</v>
      </c>
      <c r="B93" s="245"/>
      <c r="C93" s="245"/>
      <c r="D93" s="245"/>
      <c r="E93" s="245"/>
      <c r="F93" s="245"/>
      <c r="G93" s="245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  <c r="BF93" s="51"/>
      <c r="BG93" s="51"/>
      <c r="BH93" s="51"/>
      <c r="BI93" s="51"/>
      <c r="BJ93" s="51"/>
      <c r="BK93" s="51"/>
    </row>
    <row r="94" spans="1:63" s="201" customFormat="1" ht="13.5" customHeight="1">
      <c r="A94" s="235" t="s">
        <v>41</v>
      </c>
      <c r="B94" s="236"/>
      <c r="C94" s="236"/>
      <c r="D94" s="236"/>
      <c r="E94" s="236"/>
      <c r="F94" s="236"/>
      <c r="G94" s="236"/>
      <c r="H94" s="52"/>
      <c r="I94" s="53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  <c r="AO94" s="59"/>
      <c r="AP94" s="59"/>
      <c r="AQ94" s="59"/>
      <c r="AR94" s="59"/>
      <c r="AS94" s="59"/>
      <c r="AT94" s="59"/>
      <c r="AU94" s="59"/>
      <c r="AV94" s="59"/>
      <c r="AW94" s="59"/>
      <c r="AX94" s="59"/>
      <c r="AY94" s="59"/>
      <c r="AZ94" s="59"/>
      <c r="BA94" s="59"/>
      <c r="BB94" s="59"/>
      <c r="BC94" s="59"/>
      <c r="BD94" s="59"/>
      <c r="BE94" s="59"/>
      <c r="BF94" s="59"/>
      <c r="BG94" s="59"/>
      <c r="BH94" s="59"/>
      <c r="BI94" s="59"/>
      <c r="BJ94" s="59"/>
      <c r="BK94" s="59"/>
    </row>
    <row r="95" spans="1:63" s="201" customFormat="1" ht="13.5" customHeight="1">
      <c r="A95" s="235" t="s">
        <v>42</v>
      </c>
      <c r="B95" s="236"/>
      <c r="C95" s="236"/>
      <c r="D95" s="236"/>
      <c r="E95" s="236"/>
      <c r="F95" s="236"/>
      <c r="G95" s="236"/>
      <c r="H95" s="52"/>
      <c r="I95" s="53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  <c r="AO95" s="59"/>
      <c r="AP95" s="59"/>
      <c r="AQ95" s="59"/>
      <c r="AR95" s="59"/>
      <c r="AS95" s="59"/>
      <c r="AT95" s="59"/>
      <c r="AU95" s="59"/>
      <c r="AV95" s="59"/>
      <c r="AW95" s="59"/>
      <c r="AX95" s="59"/>
      <c r="AY95" s="59"/>
      <c r="AZ95" s="59"/>
      <c r="BA95" s="59"/>
      <c r="BB95" s="59"/>
      <c r="BC95" s="59"/>
      <c r="BD95" s="59"/>
      <c r="BE95" s="59"/>
      <c r="BF95" s="59"/>
      <c r="BG95" s="59"/>
      <c r="BH95" s="59"/>
      <c r="BI95" s="59"/>
      <c r="BJ95" s="59"/>
      <c r="BK95" s="59"/>
    </row>
    <row r="96" spans="1:63" s="204" customFormat="1" ht="13.5" customHeight="1">
      <c r="A96" s="83"/>
      <c r="B96" s="202"/>
      <c r="C96" s="202"/>
      <c r="D96" s="202"/>
      <c r="E96" s="202"/>
      <c r="F96" s="202"/>
      <c r="G96" s="202"/>
      <c r="H96" s="54"/>
      <c r="I96" s="55"/>
      <c r="J96" s="203"/>
      <c r="K96" s="203"/>
      <c r="L96" s="203"/>
      <c r="M96" s="203"/>
      <c r="N96" s="203"/>
      <c r="O96" s="203"/>
      <c r="P96" s="203"/>
      <c r="Q96" s="203"/>
      <c r="R96" s="203"/>
      <c r="S96" s="203"/>
      <c r="T96" s="203"/>
      <c r="U96" s="203"/>
      <c r="V96" s="203"/>
      <c r="W96" s="203"/>
      <c r="X96" s="203"/>
      <c r="Y96" s="203"/>
      <c r="Z96" s="203"/>
      <c r="AA96" s="203"/>
      <c r="AB96" s="203"/>
      <c r="AC96" s="203"/>
      <c r="AD96" s="203"/>
      <c r="AE96" s="203"/>
      <c r="AF96" s="203"/>
      <c r="AG96" s="203"/>
      <c r="AH96" s="203"/>
      <c r="AI96" s="203"/>
      <c r="AJ96" s="203"/>
      <c r="AK96" s="203"/>
      <c r="AL96" s="203"/>
      <c r="AM96" s="203"/>
      <c r="AN96" s="203"/>
      <c r="AO96" s="203"/>
      <c r="AP96" s="203"/>
      <c r="AQ96" s="203"/>
      <c r="AR96" s="203"/>
      <c r="AS96" s="203"/>
      <c r="AT96" s="203"/>
      <c r="AU96" s="203"/>
      <c r="AV96" s="203"/>
      <c r="AW96" s="203"/>
      <c r="AX96" s="203"/>
      <c r="AY96" s="203"/>
      <c r="AZ96" s="203"/>
      <c r="BA96" s="203"/>
      <c r="BB96" s="203"/>
      <c r="BC96" s="203"/>
      <c r="BD96" s="203"/>
      <c r="BE96" s="203"/>
      <c r="BF96" s="203"/>
      <c r="BG96" s="203"/>
      <c r="BH96" s="203"/>
      <c r="BI96" s="203"/>
      <c r="BJ96" s="203"/>
      <c r="BK96" s="203"/>
    </row>
  </sheetData>
  <mergeCells count="7">
    <mergeCell ref="A95:G95"/>
    <mergeCell ref="A2:I2"/>
    <mergeCell ref="A3:D3"/>
    <mergeCell ref="A89:C89"/>
    <mergeCell ref="A92:G92"/>
    <mergeCell ref="A93:G93"/>
    <mergeCell ref="A94:G94"/>
  </mergeCells>
  <printOptions horizontalCentered="1"/>
  <pageMargins left="0.39370078740157483" right="0.39370078740157483" top="0.78740157480314965" bottom="0.39370078740157483" header="0" footer="0"/>
  <pageSetup paperSize="9" scale="65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VENKOVNÍ SPORTOVIŠTĚ</vt:lpstr>
      <vt:lpstr>'VENKOVNÍ SPORTOVIŠTĚ'!Oblast_tisku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kureckap</dc:creator>
  <cp:lastModifiedBy>kureckap</cp:lastModifiedBy>
  <cp:lastPrinted>2021-01-25T13:06:57Z</cp:lastPrinted>
  <dcterms:created xsi:type="dcterms:W3CDTF">2020-12-16T07:15:18Z</dcterms:created>
  <dcterms:modified xsi:type="dcterms:W3CDTF">2021-01-25T13:07:04Z</dcterms:modified>
</cp:coreProperties>
</file>